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LANEACIONDESP\Desktop\USOS 2023\"/>
    </mc:Choice>
  </mc:AlternateContent>
  <bookViews>
    <workbookView xWindow="0" yWindow="0" windowWidth="28800" windowHeight="11730" activeTab="5"/>
  </bookViews>
  <sheets>
    <sheet name="BIENESTAR" sheetId="4" r:id="rId1"/>
    <sheet name="TECNOLOGIA" sheetId="3" r:id="rId2"/>
    <sheet name="DEPORTES" sheetId="8" r:id="rId3"/>
    <sheet name="INFRAESTRUCTURA" sheetId="1" r:id="rId4"/>
    <sheet name="DOTACION" sheetId="5" r:id="rId5"/>
    <sheet name="INVESTIGACION" sheetId="6" r:id="rId6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34" i="8" l="1"/>
  <c r="G8" i="6" l="1"/>
  <c r="G9" i="6" s="1"/>
  <c r="G10" i="6" s="1"/>
  <c r="G7" i="6"/>
  <c r="G6" i="6"/>
  <c r="G7" i="5"/>
  <c r="J14" i="5"/>
  <c r="K14" i="5"/>
  <c r="L14" i="5"/>
  <c r="G6" i="5"/>
  <c r="I12" i="3"/>
  <c r="I27" i="1"/>
  <c r="H27" i="1"/>
  <c r="G27" i="1" l="1"/>
  <c r="I8" i="5" l="1"/>
  <c r="H8" i="5"/>
  <c r="H9" i="5" s="1"/>
  <c r="G29" i="8"/>
  <c r="G27" i="8"/>
  <c r="G30" i="8"/>
  <c r="G12" i="3"/>
  <c r="G28" i="1"/>
  <c r="I26" i="8"/>
  <c r="I27" i="8" s="1"/>
  <c r="H26" i="8"/>
  <c r="H27" i="8" s="1"/>
  <c r="H29" i="8"/>
  <c r="I29" i="8"/>
  <c r="G16" i="1"/>
  <c r="G18" i="1" s="1"/>
  <c r="I17" i="1"/>
  <c r="H17" i="1"/>
  <c r="G10" i="3"/>
  <c r="I16" i="1"/>
  <c r="I6" i="8"/>
  <c r="H6" i="8"/>
  <c r="I12" i="8"/>
  <c r="H12" i="8"/>
  <c r="I11" i="8"/>
  <c r="H11" i="8"/>
  <c r="I10" i="8"/>
  <c r="H10" i="8"/>
  <c r="I8" i="8"/>
  <c r="H8" i="8"/>
  <c r="H7" i="8"/>
  <c r="I7" i="8"/>
  <c r="I7" i="1"/>
  <c r="H7" i="1"/>
  <c r="I9" i="1"/>
  <c r="H9" i="1"/>
  <c r="I10" i="1"/>
  <c r="H10" i="1"/>
  <c r="I8" i="1"/>
  <c r="H8" i="1"/>
  <c r="H12" i="3"/>
  <c r="H10" i="3"/>
  <c r="I10" i="3"/>
  <c r="G8" i="5"/>
  <c r="G13" i="8"/>
  <c r="G14" i="8"/>
  <c r="I11" i="4"/>
  <c r="I12" i="4" s="1"/>
  <c r="H11" i="4"/>
  <c r="H12" i="4" s="1"/>
  <c r="G11" i="4"/>
  <c r="G12" i="4" s="1"/>
  <c r="G11" i="1"/>
  <c r="C4" i="6"/>
  <c r="A2" i="6"/>
  <c r="A1" i="6"/>
  <c r="A2" i="5"/>
  <c r="A1" i="5"/>
  <c r="A3" i="1"/>
  <c r="A22" i="1" s="1"/>
  <c r="A2" i="1"/>
  <c r="A21" i="1" s="1"/>
  <c r="A2" i="8"/>
  <c r="A21" i="8" s="1"/>
  <c r="A1" i="8"/>
  <c r="A20" i="8" s="1"/>
  <c r="A2" i="3"/>
  <c r="E4" i="5"/>
  <c r="C4" i="5"/>
  <c r="H16" i="1" l="1"/>
  <c r="H18" i="1" s="1"/>
  <c r="H19" i="1" s="1"/>
  <c r="H13" i="8"/>
  <c r="H14" i="8" s="1"/>
  <c r="I13" i="8"/>
  <c r="I14" i="8" s="1"/>
  <c r="I9" i="5"/>
  <c r="G9" i="5"/>
  <c r="H13" i="3"/>
  <c r="I30" i="8"/>
  <c r="H30" i="8"/>
  <c r="I11" i="1"/>
  <c r="I12" i="1" s="1"/>
  <c r="H11" i="1"/>
  <c r="H12" i="1" s="1"/>
  <c r="I18" i="1"/>
  <c r="I19" i="1" s="1"/>
  <c r="G19" i="1" s="1"/>
  <c r="G12" i="1"/>
  <c r="H28" i="1"/>
  <c r="H29" i="1" s="1"/>
  <c r="I28" i="1"/>
  <c r="I29" i="1" s="1"/>
  <c r="I13" i="3"/>
  <c r="G13" i="3"/>
  <c r="G29" i="1" l="1"/>
  <c r="I9" i="6"/>
  <c r="I10" i="6" s="1"/>
  <c r="H9" i="6"/>
  <c r="H10" i="6" s="1"/>
</calcChain>
</file>

<file path=xl/sharedStrings.xml><?xml version="1.0" encoding="utf-8"?>
<sst xmlns="http://schemas.openxmlformats.org/spreadsheetml/2006/main" count="194" uniqueCount="89">
  <si>
    <t>INSTITUTO TOLIMENSE DE FORMACION TECNICA PROFESIONAL -ITFIP- MUNICIPIO DE EL ESPINAL - TOLIMA</t>
  </si>
  <si>
    <t>CONSTRUCCION, REMODELACIÓN Y ADECUACION DE LA INFRAESTRUCTURA FISICA DEL CAMPUS DEL INSTITUTO TOLIMENSE DE FORMACIÓN TECNICA PROFESIONAL  "ITFIP" DE EL ESPINAL TOLIMA</t>
  </si>
  <si>
    <t>Producto</t>
  </si>
  <si>
    <t>Actividad</t>
  </si>
  <si>
    <t>Nacion</t>
  </si>
  <si>
    <t>Propios</t>
  </si>
  <si>
    <t>Servicio de acondicionamiento de ambientes de aprendizaje</t>
  </si>
  <si>
    <t>Remodelar, adecuar y mejorar la infraestructura física y tecnológica de los laboratorios académicos</t>
  </si>
  <si>
    <t>DOTACION Y MEJORAMIENTO DE LA INFRAESTRUCTURA TECNOLOGICA, LOS RECURSOS EDUCATIVOS Y BIBLIOTECA Y LOS LABORATORIOS ACADEMICOS DEL INSTITUTO TOLIMENSE FORMACIÓN TECNICA PROFESIONAL "ITFIP" DE EL ESPINAL- TOLIMA</t>
  </si>
  <si>
    <t>Fortalecer el proceso de formación académica mediante la adquisición de material didáctico equipos y elementos de apoyo al aprendizaje</t>
  </si>
  <si>
    <t>Adquirir equipos, software y elementos para laboratorios y biblioteca</t>
  </si>
  <si>
    <t>Modernizar y optimizar la red de datos institucionales brindando seguridad y eficiencia en los procesos</t>
  </si>
  <si>
    <t xml:space="preserve">Proporcionar los recursos físicos, financieros y humanos para la implementación de las estrategias de acompañamiento de los programas
de bienestar universitario </t>
  </si>
  <si>
    <t>Promocionar y realizar actividades recreativas y culturales como estrategia de permanencia de los estudiantes en el ITFIP</t>
  </si>
  <si>
    <t>Ejecutar brigadas de salud como estrategia de permanencia de los
estudiantes en el ITFIP</t>
  </si>
  <si>
    <t>ACTIVIDAD</t>
  </si>
  <si>
    <t>ACTIVIDADES</t>
  </si>
  <si>
    <t>Implementar los protocolos y procesos adecuados dentro de cada grupo de investigaciòn del ITFIP</t>
  </si>
  <si>
    <t xml:space="preserve">Realizar formación especificas en las competencias misionales de cada  grupo  de investigación del ITFIP </t>
  </si>
  <si>
    <t>USOS</t>
  </si>
  <si>
    <t>FORTALECIMIENTO DE LOS PROGRAMAS DE BIENESTAR UNIVERSITARIO Y GESTIÓN ACADÉMICA EN EL INSTITUTO TOLIMENSE DE FORMACIÓN TÉCNICA PROFESIONAL "ITFIP" DE EL ESPINAL TOLIMA</t>
  </si>
  <si>
    <t>DOTACIÓN DE AMBIENTES DE APRENDIZAJE EN EL INSTITUTO TOLIMENSE DE FORMACIÓN TECNICA Y PROFESIONAL -ITFIP-DE EL ESPINAL, TOLIMA</t>
  </si>
  <si>
    <t>Adecuar, mejorar y mantener infraestructura fisica institucional y los ambientes de aprendizaje</t>
  </si>
  <si>
    <t>FORTALECIMIENTO  LOS PROCESOS DE INVESTIGACION E INNOVACIÓN EN EL INSTITUTO TOLIMENSE DE FORMACIÒN TECNICA PROFESIONAL "ITFIP" EN EL MUNICIPIO DE EL ESPINAL – TOLIMA</t>
  </si>
  <si>
    <t>Realizar brigadas de salud con la sede principal y en los CERES</t>
  </si>
  <si>
    <t xml:space="preserve">Realizar actividades recreativas y cuturales: eventos deportivos y recreativos y artisticos, mediante compras de elementos deportivos y culturales,  personal tecnico, logistica para dicha promociòn. </t>
  </si>
  <si>
    <t>Realizar actividades de capacitacion mediante acciones de talleres, diplomados, cursos en temas artisiticos y cultural, contratar profesional en el tema.</t>
  </si>
  <si>
    <t>Realizar actividades de capacitacion mediante acciones de talleres, diplomados, cursos en temas desarrollo humano, apoyo profesional (trabajadora social, psicologos, (</t>
  </si>
  <si>
    <t>Suministrat alimentos (almuerzo- refrigerios) a los estudiantes matriculas semestre A y B de 2021  vulnerables (sisben menos a 50, desplazados, inidigenas, victimas, entre otros)</t>
  </si>
  <si>
    <t>Escritorios docentes, sillas rimax, auxiliares, universitarias DOT,  mesas y tableros</t>
  </si>
  <si>
    <t>Tevisores 65", video beam, impresoras, camaras fotograficas, grabadores, equipos de computo mesa y portatiles</t>
  </si>
  <si>
    <t>Ambientes de aprendizaje dotados</t>
  </si>
  <si>
    <t>Apoyar con logistica, recursos físicos y tecnológicos necesarios para el proceso de investigación  en el ITFIP</t>
  </si>
  <si>
    <t>Fortalecer el proceso de formación académica mediante la disponibilidad de mobiliario adecuado</t>
  </si>
  <si>
    <t xml:space="preserve">Reforzar el proceso de formación académica mediante la disponibilidad de tecnología y ayudas didácticas. </t>
  </si>
  <si>
    <t>Implementar programa de alimentación (almuerzo-refrigerio) para el apoyo a estudiantes con alto grado de vulnerabilidad en el  ITFIP.</t>
  </si>
  <si>
    <t>Codigo del producto</t>
  </si>
  <si>
    <t>Indicador</t>
  </si>
  <si>
    <t>Mejorar las condiciones físicas y tecnológicas del procesos de formación académica .</t>
  </si>
  <si>
    <t xml:space="preserve"> Servicio de apoyo para la permanencia a la educación superior o
terciaria
</t>
  </si>
  <si>
    <t>Objetivo específico</t>
  </si>
  <si>
    <t xml:space="preserve">Beneficiarios de programas o estrategias de permanencia en la educación superior o terciaria - - </t>
  </si>
  <si>
    <t>Meta 2023</t>
  </si>
  <si>
    <t>ANTEPROYECTO PRESUPUESTO DE INVERSION - VIGENCIA 2023</t>
  </si>
  <si>
    <t xml:space="preserve">VALOR TOTAL DEL ANTEPROYECTO </t>
  </si>
  <si>
    <t>VALOR TOTAL PRODUCTO</t>
  </si>
  <si>
    <t xml:space="preserve">Servicio de acondicionamiento de ambientes de aprendizaje
</t>
  </si>
  <si>
    <t>Ambientes de aprendizaje para la educación terciaria o superior acondicionados</t>
  </si>
  <si>
    <t xml:space="preserve">Servicio de información para la educación superior o terciaria
implementado
</t>
  </si>
  <si>
    <t>Sistemas de información implementados -</t>
  </si>
  <si>
    <t xml:space="preserve">Ambientes de aprendizaje para la educación terciaria o superior acondicionados - </t>
  </si>
  <si>
    <t>Sedes de instituciones de educación superior o terciaria construidas</t>
  </si>
  <si>
    <t>Construir y mejorar las condiciones para la formación y la práctica deportiva, mediante la construcción y dotación de la cancha sintética y
la adecuación de la cancha de futboll existente</t>
  </si>
  <si>
    <t xml:space="preserve">Sedes de instituciones de educación superior o terciariamejoradas
</t>
  </si>
  <si>
    <t xml:space="preserve"> Sedes de instituciones de educación terciaria o superior construidas - - </t>
  </si>
  <si>
    <t>Sedes de instituciones de educación terciaria o superior mejoradas -</t>
  </si>
  <si>
    <t>Mejorar los procesos de formación especifica, protocolos,procesos y recursos tecnológicos en las competencias misionales de cada grupo de investigación del ITFIP.</t>
  </si>
  <si>
    <t>Servicios de apoyo a la servicios de apoyo a la investigación, proyección social e internacionalización</t>
  </si>
  <si>
    <t>Instituciones de educación superior apoyadas en el fortalecimiento de los procesos de investigación, proyección social e internacionalización</t>
  </si>
  <si>
    <t>Desarrollar actividades de capacitación, promoción y divulgación de actividades artísticas y culturales como estrategia de permanencia de los estudiantes en el ITFIP</t>
  </si>
  <si>
    <t>Implementar un sistema de ventilacion y extraccion para los  ambientes de aprendizaje.</t>
  </si>
  <si>
    <t>Construir y adecuar zonas de estacionamiento.</t>
  </si>
  <si>
    <t>Realizar estudios, disenos y construccion bodega de almacenamiento.</t>
  </si>
  <si>
    <t>ADQUISICIÓN DE PESO OLÍMPICO PARA HALTEROFILIA</t>
  </si>
  <si>
    <t>Dotar escenarios deportivos (Sillas 1400 * 80000)</t>
  </si>
  <si>
    <t>Dotar escenarios deportivos (20 Barras paralelas y flexion</t>
  </si>
  <si>
    <t>Compra de peana de 15 mts de larga x 15 mts de ancha x 5 cm de espesor</t>
  </si>
  <si>
    <t>THE BOX</t>
  </si>
  <si>
    <t>ADQUISICIÓN DEL PISO PARA GIMNASIA RÍTMICA</t>
  </si>
  <si>
    <t>Valor solicitado  2023</t>
  </si>
  <si>
    <t>Total valor  solicitado 2023</t>
  </si>
  <si>
    <t xml:space="preserve">VALOR TOTAL PROYECTO </t>
  </si>
  <si>
    <t xml:space="preserve">Total producto </t>
  </si>
  <si>
    <t xml:space="preserve">Ejecutar actividades de capacitación y formación para el desarrollo humano como estrategia de permanencia de los estudiantes en el ITFIP
</t>
  </si>
  <si>
    <t>VALOR TOTAL DEL PROYECTO</t>
  </si>
  <si>
    <t>Total Producto</t>
  </si>
  <si>
    <t xml:space="preserve">Adquirir material bibliográfico y didáctico para biblioteca y laboratorios académicos
</t>
  </si>
  <si>
    <t>Construccion, adecuar, mejorar y mantener infraestructura fisica institucional y los ambientes de aprendizaje</t>
  </si>
  <si>
    <t>Construccion complejo deportivo en la sede principal del ITFIP Espinal. Fase II</t>
  </si>
  <si>
    <t>Construir un complejo deportivo en la sede principal del ITFIP Espinal. Fase II</t>
  </si>
  <si>
    <t>Dotar escenarios deportivos  para la formacion y practica academica.</t>
  </si>
  <si>
    <t xml:space="preserve">VALOR TOTAL DEL PROYECTO </t>
  </si>
  <si>
    <t>Construir un centro de entrenamiento inteligente para la formacion y practica academica  (The Box).</t>
  </si>
  <si>
    <t>Suministrar e instalar sistema de seguridad y acceso unificado a la red de datos del ITFIP - IPV6</t>
  </si>
  <si>
    <t>Actualizar Plataforma Acadèmica en el ITFIP</t>
  </si>
  <si>
    <t xml:space="preserve">Actualizacion plataforma Polimodal </t>
  </si>
  <si>
    <t>RECURSO 20</t>
  </si>
  <si>
    <t>RECURSO 21</t>
  </si>
  <si>
    <t>TOTAL RECURSOS PROPIOS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</si>
</sst>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\ * #,##0.00_-;\-&quot;$&quot;\ * #,##0.00_-;_-&quot;$&quot;\ * &quot;-&quot;??_-;_-@_-"/>
    <numFmt numFmtId="165" formatCode="_-&quot;$&quot;\ * #,##0_-;\-&quot;$&quot;\ * #,##0_-;_-&quot;$&quot;\ * &quot;-&quot;??_-;_-@_-"/>
  </numFmts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4A3C8C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Arial"/>
      <family val="2"/>
    </font>
    <font>
      <b/>
      <sz val="1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1"/>
      <color rgb="FF333333"/>
      <name val="Calibri"/>
      <family val="2"/>
      <scheme val="minor"/>
    </font>
    <font>
      <b/>
      <sz val="11"/>
      <color theme="0"/>
      <name val="Arial"/>
      <family val="2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E7E7FF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5" fillId="0" borderId="0" applyAlignment="0"/>
    <xf numFmtId="44" fontId="11" fillId="0" borderId="0" applyFont="0" applyFill="0" applyBorder="0" applyAlignment="0" applyProtection="0"/>
  </cellStyleXfs>
  <cellXfs count="195">
    <xf numFmtId="0" fontId="0" fillId="0" borderId="0" xfId="0"/>
    <xf numFmtId="3" fontId="0" fillId="0" borderId="0" xfId="0" applyNumberFormat="1"/>
    <xf numFmtId="3" fontId="0" fillId="0" borderId="1" xfId="0" applyNumberFormat="1" applyFont="1" applyBorder="1" applyAlignment="1">
      <alignment vertical="center"/>
    </xf>
    <xf numFmtId="3" fontId="0" fillId="0" borderId="1" xfId="0" applyNumberFormat="1" applyFont="1" applyFill="1" applyBorder="1" applyAlignment="1">
      <alignment vertical="center"/>
    </xf>
    <xf numFmtId="0" fontId="0" fillId="0" borderId="1" xfId="0" applyBorder="1"/>
    <xf numFmtId="3" fontId="0" fillId="0" borderId="1" xfId="0" applyNumberFormat="1" applyBorder="1"/>
    <xf numFmtId="0" fontId="0" fillId="0" borderId="0" xfId="0" applyFill="1"/>
    <xf numFmtId="0" fontId="7" fillId="0" borderId="0" xfId="0" applyFont="1" applyAlignment="1">
      <alignment horizontal="justify" vertical="center"/>
    </xf>
    <xf numFmtId="0" fontId="0" fillId="0" borderId="1" xfId="0" applyFont="1" applyFill="1" applyBorder="1" applyAlignment="1">
      <alignment vertical="center" wrapText="1"/>
    </xf>
    <xf numFmtId="3" fontId="1" fillId="0" borderId="1" xfId="0" applyNumberFormat="1" applyFont="1" applyFill="1" applyBorder="1"/>
    <xf numFmtId="3" fontId="1" fillId="6" borderId="1" xfId="0" applyNumberFormat="1" applyFont="1" applyFill="1" applyBorder="1" applyAlignment="1">
      <alignment vertical="center"/>
    </xf>
    <xf numFmtId="3" fontId="12" fillId="4" borderId="1" xfId="0" applyNumberFormat="1" applyFont="1" applyFill="1" applyBorder="1"/>
    <xf numFmtId="3" fontId="6" fillId="7" borderId="1" xfId="0" applyNumberFormat="1" applyFont="1" applyFill="1" applyBorder="1"/>
    <xf numFmtId="3" fontId="14" fillId="4" borderId="1" xfId="0" applyNumberFormat="1" applyFont="1" applyFill="1" applyBorder="1" applyAlignment="1">
      <alignment vertical="center"/>
    </xf>
    <xf numFmtId="3" fontId="6" fillId="8" borderId="1" xfId="0" applyNumberFormat="1" applyFont="1" applyFill="1" applyBorder="1"/>
    <xf numFmtId="3" fontId="10" fillId="8" borderId="1" xfId="0" applyNumberFormat="1" applyFont="1" applyFill="1" applyBorder="1"/>
    <xf numFmtId="0" fontId="1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vertical="center" wrapText="1"/>
    </xf>
    <xf numFmtId="0" fontId="13" fillId="4" borderId="0" xfId="0" applyFont="1" applyFill="1"/>
    <xf numFmtId="0" fontId="13" fillId="0" borderId="0" xfId="0" applyFont="1" applyFill="1"/>
    <xf numFmtId="0" fontId="0" fillId="0" borderId="1" xfId="0" applyFont="1" applyBorder="1" applyAlignment="1">
      <alignment horizontal="justify" vertical="center" wrapText="1"/>
    </xf>
    <xf numFmtId="0" fontId="0" fillId="9" borderId="0" xfId="0" applyFill="1"/>
    <xf numFmtId="0" fontId="13" fillId="9" borderId="0" xfId="0" applyFont="1" applyFill="1"/>
    <xf numFmtId="0" fontId="8" fillId="0" borderId="1" xfId="0" applyFont="1" applyFill="1" applyBorder="1" applyAlignment="1">
      <alignment horizontal="justify" vertical="center" wrapText="1"/>
    </xf>
    <xf numFmtId="3" fontId="6" fillId="8" borderId="1" xfId="0" applyNumberFormat="1" applyFont="1" applyFill="1" applyBorder="1" applyAlignment="1">
      <alignment horizontal="center" vertical="center" wrapText="1"/>
    </xf>
    <xf numFmtId="3" fontId="0" fillId="0" borderId="7" xfId="0" applyNumberFormat="1" applyFont="1" applyBorder="1" applyAlignment="1">
      <alignment vertical="center"/>
    </xf>
    <xf numFmtId="3" fontId="0" fillId="0" borderId="1" xfId="0" applyNumberFormat="1" applyFont="1" applyFill="1" applyBorder="1" applyAlignment="1">
      <alignment horizontal="left" wrapText="1"/>
    </xf>
    <xf numFmtId="0" fontId="0" fillId="9" borderId="15" xfId="0" applyFont="1" applyFill="1" applyBorder="1" applyAlignment="1">
      <alignment horizontal="justify" vertical="center" wrapText="1"/>
    </xf>
    <xf numFmtId="3" fontId="6" fillId="0" borderId="15" xfId="0" applyNumberFormat="1" applyFont="1" applyFill="1" applyBorder="1" applyAlignment="1">
      <alignment vertical="center"/>
    </xf>
    <xf numFmtId="3" fontId="0" fillId="0" borderId="15" xfId="0" applyNumberFormat="1" applyFont="1" applyFill="1" applyBorder="1" applyAlignment="1">
      <alignment vertical="center"/>
    </xf>
    <xf numFmtId="0" fontId="0" fillId="0" borderId="15" xfId="0" applyFont="1" applyFill="1" applyBorder="1" applyAlignment="1">
      <alignment horizontal="justify" vertical="center" wrapText="1"/>
    </xf>
    <xf numFmtId="3" fontId="12" fillId="10" borderId="3" xfId="0" applyNumberFormat="1" applyFont="1" applyFill="1" applyBorder="1" applyAlignment="1">
      <alignment vertical="center"/>
    </xf>
    <xf numFmtId="3" fontId="12" fillId="4" borderId="15" xfId="0" applyNumberFormat="1" applyFont="1" applyFill="1" applyBorder="1" applyAlignment="1">
      <alignment vertical="center"/>
    </xf>
    <xf numFmtId="3" fontId="1" fillId="6" borderId="15" xfId="0" applyNumberFormat="1" applyFont="1" applyFill="1" applyBorder="1" applyAlignment="1">
      <alignment vertical="center"/>
    </xf>
    <xf numFmtId="3" fontId="8" fillId="0" borderId="1" xfId="0" applyNumberFormat="1" applyFont="1" applyFill="1" applyBorder="1" applyAlignment="1">
      <alignment vertical="center" wrapText="1"/>
    </xf>
    <xf numFmtId="3" fontId="8" fillId="0" borderId="1" xfId="0" applyNumberFormat="1" applyFont="1" applyFill="1" applyBorder="1" applyAlignment="1">
      <alignment horizontal="right" vertical="center" wrapText="1"/>
    </xf>
    <xf numFmtId="3" fontId="6" fillId="0" borderId="1" xfId="0" applyNumberFormat="1" applyFont="1" applyFill="1" applyBorder="1" applyAlignment="1">
      <alignment horizontal="right" vertical="center" wrapText="1"/>
    </xf>
    <xf numFmtId="3" fontId="12" fillId="5" borderId="1" xfId="0" applyNumberFormat="1" applyFont="1" applyFill="1" applyBorder="1" applyAlignment="1">
      <alignment horizontal="right" vertical="center"/>
    </xf>
    <xf numFmtId="0" fontId="0" fillId="0" borderId="15" xfId="0" applyFont="1" applyFill="1" applyBorder="1" applyAlignment="1">
      <alignment horizontal="justify" vertical="top" wrapText="1"/>
    </xf>
    <xf numFmtId="0" fontId="0" fillId="9" borderId="15" xfId="0" applyFont="1" applyFill="1" applyBorder="1" applyAlignment="1">
      <alignment horizontal="justify" vertical="top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right"/>
    </xf>
    <xf numFmtId="0" fontId="18" fillId="9" borderId="1" xfId="0" applyFont="1" applyFill="1" applyBorder="1" applyAlignment="1">
      <alignment horizontal="justify" vertical="center" wrapText="1"/>
    </xf>
    <xf numFmtId="3" fontId="18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justify" vertical="center" wrapText="1"/>
    </xf>
    <xf numFmtId="0" fontId="18" fillId="0" borderId="0" xfId="0" applyFont="1"/>
    <xf numFmtId="3" fontId="18" fillId="0" borderId="0" xfId="0" applyNumberFormat="1" applyFont="1"/>
    <xf numFmtId="3" fontId="4" fillId="0" borderId="1" xfId="0" applyNumberFormat="1" applyFont="1" applyFill="1" applyBorder="1" applyAlignment="1">
      <alignment horizontal="right" vertical="center"/>
    </xf>
    <xf numFmtId="0" fontId="18" fillId="0" borderId="1" xfId="0" applyFont="1" applyFill="1" applyBorder="1" applyAlignment="1">
      <alignment horizontal="justify" vertical="top" wrapText="1"/>
    </xf>
    <xf numFmtId="0" fontId="14" fillId="4" borderId="1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1" fontId="8" fillId="0" borderId="11" xfId="0" applyNumberFormat="1" applyFont="1" applyFill="1" applyBorder="1" applyAlignment="1">
      <alignment vertical="center"/>
    </xf>
    <xf numFmtId="1" fontId="8" fillId="0" borderId="3" xfId="0" applyNumberFormat="1" applyFont="1" applyFill="1" applyBorder="1" applyAlignment="1">
      <alignment vertical="center"/>
    </xf>
    <xf numFmtId="1" fontId="8" fillId="0" borderId="4" xfId="0" applyNumberFormat="1" applyFont="1" applyFill="1" applyBorder="1" applyAlignment="1">
      <alignment vertical="center"/>
    </xf>
    <xf numFmtId="0" fontId="8" fillId="0" borderId="1" xfId="0" applyFont="1" applyBorder="1" applyAlignment="1">
      <alignment vertical="center" wrapText="1"/>
    </xf>
    <xf numFmtId="1" fontId="8" fillId="0" borderId="11" xfId="0" applyNumberFormat="1" applyFont="1" applyFill="1" applyBorder="1" applyAlignment="1">
      <alignment vertical="center" wrapText="1"/>
    </xf>
    <xf numFmtId="1" fontId="8" fillId="0" borderId="3" xfId="0" applyNumberFormat="1" applyFont="1" applyFill="1" applyBorder="1" applyAlignment="1">
      <alignment vertical="center" wrapText="1"/>
    </xf>
    <xf numFmtId="1" fontId="8" fillId="0" borderId="4" xfId="0" applyNumberFormat="1" applyFont="1" applyFill="1" applyBorder="1" applyAlignment="1">
      <alignment vertical="center" wrapText="1"/>
    </xf>
    <xf numFmtId="0" fontId="0" fillId="0" borderId="11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1" xfId="0" applyBorder="1" applyAlignment="1">
      <alignment vertical="center" wrapText="1"/>
    </xf>
    <xf numFmtId="3" fontId="13" fillId="4" borderId="1" xfId="0" applyNumberFormat="1" applyFont="1" applyFill="1" applyBorder="1" applyAlignment="1">
      <alignment vertical="center"/>
    </xf>
    <xf numFmtId="0" fontId="0" fillId="0" borderId="1" xfId="0" applyFont="1" applyFill="1" applyBorder="1" applyAlignment="1">
      <alignment horizontal="justify" vertical="top" wrapText="1"/>
    </xf>
    <xf numFmtId="0" fontId="12" fillId="4" borderId="1" xfId="0" applyFont="1" applyFill="1" applyBorder="1" applyAlignment="1"/>
    <xf numFmtId="3" fontId="6" fillId="6" borderId="1" xfId="0" applyNumberFormat="1" applyFont="1" applyFill="1" applyBorder="1"/>
    <xf numFmtId="0" fontId="18" fillId="0" borderId="1" xfId="0" applyFont="1" applyBorder="1" applyAlignment="1">
      <alignment horizontal="justify" vertical="center" wrapText="1"/>
    </xf>
    <xf numFmtId="3" fontId="18" fillId="0" borderId="1" xfId="0" applyNumberFormat="1" applyFont="1" applyBorder="1" applyAlignment="1">
      <alignment horizontal="right" vertical="center" wrapText="1"/>
    </xf>
    <xf numFmtId="3" fontId="18" fillId="0" borderId="1" xfId="0" applyNumberFormat="1" applyFont="1" applyBorder="1" applyAlignment="1">
      <alignment vertical="center" wrapText="1"/>
    </xf>
    <xf numFmtId="3" fontId="18" fillId="0" borderId="1" xfId="0" applyNumberFormat="1" applyFont="1" applyFill="1" applyBorder="1" applyAlignment="1">
      <alignment vertical="center" wrapText="1"/>
    </xf>
    <xf numFmtId="3" fontId="10" fillId="8" borderId="1" xfId="0" applyNumberFormat="1" applyFont="1" applyFill="1" applyBorder="1" applyAlignment="1">
      <alignment vertical="center" wrapText="1"/>
    </xf>
    <xf numFmtId="3" fontId="12" fillId="4" borderId="1" xfId="0" applyNumberFormat="1" applyFont="1" applyFill="1" applyBorder="1" applyAlignment="1">
      <alignment vertical="center"/>
    </xf>
    <xf numFmtId="0" fontId="12" fillId="4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0" fillId="0" borderId="15" xfId="0" applyFont="1" applyBorder="1" applyAlignment="1">
      <alignment vertical="center" wrapText="1"/>
    </xf>
    <xf numFmtId="1" fontId="8" fillId="0" borderId="15" xfId="0" applyNumberFormat="1" applyFont="1" applyBorder="1" applyAlignment="1">
      <alignment vertical="center"/>
    </xf>
    <xf numFmtId="0" fontId="18" fillId="0" borderId="11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165" fontId="0" fillId="0" borderId="0" xfId="0" applyNumberFormat="1"/>
    <xf numFmtId="3" fontId="0" fillId="0" borderId="0" xfId="0" applyNumberFormat="1" applyAlignment="1">
      <alignment horizontal="left" vertical="center"/>
    </xf>
    <xf numFmtId="0" fontId="0" fillId="0" borderId="15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 wrapText="1"/>
    </xf>
    <xf numFmtId="165" fontId="0" fillId="0" borderId="0" xfId="2" applyNumberFormat="1" applyFont="1"/>
    <xf numFmtId="0" fontId="4" fillId="6" borderId="0" xfId="0" applyFont="1" applyFill="1" applyBorder="1" applyAlignment="1">
      <alignment horizontal="right" vertical="center"/>
    </xf>
    <xf numFmtId="3" fontId="10" fillId="8" borderId="0" xfId="0" applyNumberFormat="1" applyFont="1" applyFill="1" applyBorder="1"/>
    <xf numFmtId="3" fontId="12" fillId="4" borderId="1" xfId="0" applyNumberFormat="1" applyFont="1" applyFill="1" applyBorder="1" applyAlignment="1">
      <alignment horizontal="center" vertical="center"/>
    </xf>
    <xf numFmtId="3" fontId="6" fillId="8" borderId="1" xfId="0" applyNumberFormat="1" applyFont="1" applyFill="1" applyBorder="1" applyAlignment="1">
      <alignment horizontal="center"/>
    </xf>
    <xf numFmtId="3" fontId="0" fillId="0" borderId="7" xfId="0" applyNumberFormat="1" applyBorder="1"/>
    <xf numFmtId="3" fontId="0" fillId="0" borderId="18" xfId="0" applyNumberFormat="1" applyFont="1" applyFill="1" applyBorder="1" applyAlignment="1">
      <alignment vertical="center"/>
    </xf>
    <xf numFmtId="0" fontId="6" fillId="6" borderId="1" xfId="0" applyFont="1" applyFill="1" applyBorder="1" applyAlignment="1">
      <alignment horizontal="right" vertical="center" wrapText="1"/>
    </xf>
    <xf numFmtId="0" fontId="17" fillId="5" borderId="11" xfId="0" applyFont="1" applyFill="1" applyBorder="1" applyAlignment="1">
      <alignment horizontal="center" vertical="center" wrapText="1"/>
    </xf>
    <xf numFmtId="0" fontId="17" fillId="5" borderId="4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2" fillId="5" borderId="6" xfId="0" applyFont="1" applyFill="1" applyBorder="1" applyAlignment="1">
      <alignment horizontal="right" vertical="center" wrapText="1"/>
    </xf>
    <xf numFmtId="0" fontId="12" fillId="5" borderId="8" xfId="0" applyFont="1" applyFill="1" applyBorder="1" applyAlignment="1">
      <alignment horizontal="right" vertical="center" wrapText="1"/>
    </xf>
    <xf numFmtId="0" fontId="12" fillId="5" borderId="7" xfId="0" applyFont="1" applyFill="1" applyBorder="1" applyAlignment="1">
      <alignment horizontal="right" vertical="center" wrapText="1"/>
    </xf>
    <xf numFmtId="0" fontId="0" fillId="0" borderId="11" xfId="0" applyFont="1" applyBorder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center" vertical="center" wrapText="1"/>
    </xf>
    <xf numFmtId="0" fontId="9" fillId="6" borderId="8" xfId="0" applyFont="1" applyFill="1" applyBorder="1" applyAlignment="1">
      <alignment horizontal="center" vertical="center" wrapText="1"/>
    </xf>
    <xf numFmtId="0" fontId="9" fillId="6" borderId="7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7" fillId="5" borderId="6" xfId="0" applyFont="1" applyFill="1" applyBorder="1" applyAlignment="1">
      <alignment horizontal="center" vertical="center" wrapText="1"/>
    </xf>
    <xf numFmtId="0" fontId="17" fillId="5" borderId="8" xfId="0" applyFont="1" applyFill="1" applyBorder="1" applyAlignment="1">
      <alignment horizontal="center" vertical="center" wrapText="1"/>
    </xf>
    <xf numFmtId="0" fontId="17" fillId="5" borderId="7" xfId="0" applyFont="1" applyFill="1" applyBorder="1" applyAlignment="1">
      <alignment horizontal="center" vertical="center" wrapText="1"/>
    </xf>
    <xf numFmtId="0" fontId="2" fillId="6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 wrapText="1"/>
    </xf>
    <xf numFmtId="0" fontId="12" fillId="4" borderId="11" xfId="0" applyFont="1" applyFill="1" applyBorder="1" applyAlignment="1">
      <alignment horizontal="center" vertical="center" wrapText="1"/>
    </xf>
    <xf numFmtId="0" fontId="12" fillId="4" borderId="3" xfId="0" applyFont="1" applyFill="1" applyBorder="1" applyAlignment="1">
      <alignment horizontal="center" vertical="center" wrapText="1"/>
    </xf>
    <xf numFmtId="0" fontId="12" fillId="4" borderId="6" xfId="0" applyFont="1" applyFill="1" applyBorder="1" applyAlignment="1">
      <alignment horizontal="center" vertical="center" wrapText="1"/>
    </xf>
    <xf numFmtId="0" fontId="12" fillId="4" borderId="8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0" fontId="0" fillId="0" borderId="16" xfId="0" applyFont="1" applyBorder="1" applyAlignment="1">
      <alignment horizontal="center" vertical="center" wrapText="1"/>
    </xf>
    <xf numFmtId="0" fontId="0" fillId="0" borderId="17" xfId="0" applyFont="1" applyBorder="1" applyAlignment="1">
      <alignment horizontal="center" vertical="center" wrapText="1"/>
    </xf>
    <xf numFmtId="0" fontId="1" fillId="6" borderId="15" xfId="0" applyFont="1" applyFill="1" applyBorder="1" applyAlignment="1">
      <alignment horizontal="right" vertical="center"/>
    </xf>
    <xf numFmtId="0" fontId="12" fillId="4" borderId="15" xfId="0" applyFont="1" applyFill="1" applyBorder="1" applyAlignment="1">
      <alignment horizontal="right" vertical="center" wrapText="1"/>
    </xf>
    <xf numFmtId="0" fontId="12" fillId="4" borderId="14" xfId="0" applyFont="1" applyFill="1" applyBorder="1" applyAlignment="1">
      <alignment horizontal="right" vertical="center" wrapText="1"/>
    </xf>
    <xf numFmtId="0" fontId="12" fillId="4" borderId="0" xfId="0" applyFont="1" applyFill="1" applyBorder="1" applyAlignment="1">
      <alignment horizontal="right" vertical="center" wrapText="1"/>
    </xf>
    <xf numFmtId="0" fontId="12" fillId="4" borderId="2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6" xfId="0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 wrapText="1"/>
    </xf>
    <xf numFmtId="0" fontId="12" fillId="4" borderId="1" xfId="0" applyFont="1" applyFill="1" applyBorder="1" applyAlignment="1">
      <alignment horizontal="right"/>
    </xf>
    <xf numFmtId="0" fontId="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 wrapText="1"/>
    </xf>
    <xf numFmtId="1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 wrapText="1"/>
    </xf>
    <xf numFmtId="0" fontId="14" fillId="4" borderId="14" xfId="0" applyFont="1" applyFill="1" applyBorder="1" applyAlignment="1">
      <alignment horizontal="right" vertical="center" wrapText="1"/>
    </xf>
    <xf numFmtId="0" fontId="14" fillId="4" borderId="0" xfId="0" applyFont="1" applyFill="1" applyBorder="1" applyAlignment="1">
      <alignment horizontal="right" vertical="center" wrapText="1"/>
    </xf>
    <xf numFmtId="0" fontId="14" fillId="4" borderId="2" xfId="0" applyFont="1" applyFill="1" applyBorder="1" applyAlignment="1">
      <alignment horizontal="right" vertical="center" wrapText="1"/>
    </xf>
    <xf numFmtId="0" fontId="4" fillId="6" borderId="15" xfId="0" applyFont="1" applyFill="1" applyBorder="1" applyAlignment="1">
      <alignment horizontal="right" vertical="center"/>
    </xf>
    <xf numFmtId="0" fontId="16" fillId="4" borderId="6" xfId="0" applyFont="1" applyFill="1" applyBorder="1" applyAlignment="1">
      <alignment horizontal="center" vertical="center" wrapText="1"/>
    </xf>
    <xf numFmtId="0" fontId="16" fillId="4" borderId="8" xfId="0" applyFont="1" applyFill="1" applyBorder="1" applyAlignment="1">
      <alignment horizontal="center" vertical="center" wrapText="1"/>
    </xf>
    <xf numFmtId="0" fontId="16" fillId="4" borderId="7" xfId="0" applyFont="1" applyFill="1" applyBorder="1" applyAlignment="1">
      <alignment horizontal="center" vertical="center" wrapText="1"/>
    </xf>
    <xf numFmtId="0" fontId="18" fillId="0" borderId="10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 vertical="center" wrapText="1"/>
    </xf>
    <xf numFmtId="0" fontId="18" fillId="0" borderId="3" xfId="0" applyFont="1" applyFill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9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1" fillId="8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14" fillId="4" borderId="11" xfId="0" applyFont="1" applyFill="1" applyBorder="1" applyAlignment="1">
      <alignment horizontal="center" vertical="center" wrapText="1"/>
    </xf>
    <xf numFmtId="0" fontId="14" fillId="4" borderId="4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7" xfId="0" applyFont="1" applyFill="1" applyBorder="1" applyAlignment="1">
      <alignment horizontal="center" vertical="center" wrapText="1"/>
    </xf>
    <xf numFmtId="3" fontId="14" fillId="4" borderId="13" xfId="0" applyNumberFormat="1" applyFont="1" applyFill="1" applyBorder="1" applyAlignment="1">
      <alignment horizontal="right" vertical="center"/>
    </xf>
    <xf numFmtId="3" fontId="14" fillId="4" borderId="5" xfId="0" applyNumberFormat="1" applyFont="1" applyFill="1" applyBorder="1" applyAlignment="1">
      <alignment horizontal="right" vertical="center"/>
    </xf>
    <xf numFmtId="3" fontId="14" fillId="4" borderId="9" xfId="0" applyNumberFormat="1" applyFont="1" applyFill="1" applyBorder="1" applyAlignment="1">
      <alignment horizontal="right" vertical="center"/>
    </xf>
    <xf numFmtId="1" fontId="18" fillId="0" borderId="11" xfId="0" applyNumberFormat="1" applyFont="1" applyBorder="1" applyAlignment="1">
      <alignment horizontal="center" vertical="center"/>
    </xf>
    <xf numFmtId="1" fontId="18" fillId="0" borderId="3" xfId="0" applyNumberFormat="1" applyFont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 wrapText="1"/>
    </xf>
    <xf numFmtId="0" fontId="12" fillId="4" borderId="13" xfId="0" applyFont="1" applyFill="1" applyBorder="1" applyAlignment="1">
      <alignment horizontal="right" vertical="center" wrapText="1"/>
    </xf>
    <xf numFmtId="0" fontId="12" fillId="4" borderId="5" xfId="0" applyFont="1" applyFill="1" applyBorder="1" applyAlignment="1">
      <alignment horizontal="right" vertical="center" wrapText="1"/>
    </xf>
    <xf numFmtId="0" fontId="12" fillId="4" borderId="9" xfId="0" applyFont="1" applyFill="1" applyBorder="1" applyAlignment="1">
      <alignment horizontal="right" vertical="center" wrapText="1"/>
    </xf>
    <xf numFmtId="0" fontId="6" fillId="6" borderId="1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horizontal="center" vertical="center" wrapText="1"/>
    </xf>
    <xf numFmtId="0" fontId="6" fillId="8" borderId="6" xfId="0" applyFont="1" applyFill="1" applyBorder="1" applyAlignment="1">
      <alignment horizontal="right" vertical="center" wrapText="1"/>
    </xf>
    <xf numFmtId="0" fontId="6" fillId="8" borderId="8" xfId="0" applyFont="1" applyFill="1" applyBorder="1" applyAlignment="1">
      <alignment horizontal="right" vertical="center" wrapText="1"/>
    </xf>
    <xf numFmtId="0" fontId="6" fillId="8" borderId="7" xfId="0" applyFont="1" applyFill="1" applyBorder="1" applyAlignment="1">
      <alignment horizontal="right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1" fontId="0" fillId="0" borderId="11" xfId="0" applyNumberFormat="1" applyFont="1" applyBorder="1" applyAlignment="1">
      <alignment horizontal="center" vertical="center" wrapText="1"/>
    </xf>
    <xf numFmtId="1" fontId="0" fillId="0" borderId="3" xfId="0" applyNumberFormat="1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 wrapText="1"/>
    </xf>
    <xf numFmtId="0" fontId="0" fillId="0" borderId="12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</cellXfs>
  <cellStyles count="3">
    <cellStyle name="Moneda" xfId="2" builtinId="4"/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0</xdr:colOff>
      <xdr:row>29</xdr:row>
      <xdr:rowOff>0</xdr:rowOff>
    </xdr:from>
    <xdr:to>
      <xdr:col>8</xdr:col>
      <xdr:colOff>456562</xdr:colOff>
      <xdr:row>41</xdr:row>
      <xdr:rowOff>179664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5280" y="9593580"/>
          <a:ext cx="4220842" cy="237422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46</xdr:row>
      <xdr:rowOff>0</xdr:rowOff>
    </xdr:from>
    <xdr:to>
      <xdr:col>8</xdr:col>
      <xdr:colOff>551812</xdr:colOff>
      <xdr:row>59</xdr:row>
      <xdr:rowOff>50362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35280" y="12702540"/>
          <a:ext cx="4316092" cy="24278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O17"/>
  <sheetViews>
    <sheetView zoomScale="70" zoomScaleNormal="70" workbookViewId="0">
      <selection activeCell="O1" sqref="O1:O1048576"/>
    </sheetView>
  </sheetViews>
  <sheetFormatPr baseColWidth="10" defaultColWidth="10.7109375" defaultRowHeight="15" x14ac:dyDescent="0.25"/>
  <cols>
    <col min="1" max="1" width="21.7109375" customWidth="1"/>
    <col min="2" max="2" width="15.5703125" customWidth="1"/>
    <col min="3" max="3" width="14.140625" customWidth="1"/>
    <col min="4" max="4" width="15" customWidth="1"/>
    <col min="5" max="5" width="14.85546875" customWidth="1"/>
    <col min="6" max="6" width="37.42578125" customWidth="1"/>
    <col min="7" max="7" width="18.140625" customWidth="1"/>
    <col min="8" max="8" width="18" customWidth="1"/>
    <col min="9" max="9" width="20.5703125" bestFit="1" customWidth="1"/>
    <col min="10" max="10" width="13.7109375" hidden="1" customWidth="1"/>
    <col min="11" max="11" width="14.7109375" hidden="1" customWidth="1"/>
    <col min="12" max="14" width="0" hidden="1" customWidth="1"/>
    <col min="15" max="15" width="23.140625" customWidth="1"/>
  </cols>
  <sheetData>
    <row r="1" spans="1:15" ht="22.15" customHeight="1" x14ac:dyDescent="0.25">
      <c r="A1" s="105" t="s">
        <v>0</v>
      </c>
      <c r="B1" s="105"/>
      <c r="C1" s="105"/>
      <c r="D1" s="105"/>
      <c r="E1" s="105"/>
      <c r="F1" s="105"/>
      <c r="G1" s="105"/>
      <c r="H1" s="105"/>
      <c r="I1" s="105"/>
    </row>
    <row r="2" spans="1:15" ht="21" customHeight="1" x14ac:dyDescent="0.25">
      <c r="A2" s="105" t="s">
        <v>43</v>
      </c>
      <c r="B2" s="105"/>
      <c r="C2" s="105"/>
      <c r="D2" s="105"/>
      <c r="E2" s="105"/>
      <c r="F2" s="105"/>
      <c r="G2" s="105"/>
      <c r="H2" s="105"/>
      <c r="I2" s="105"/>
    </row>
    <row r="3" spans="1:15" ht="36.6" customHeight="1" x14ac:dyDescent="0.25">
      <c r="A3" s="106" t="s">
        <v>20</v>
      </c>
      <c r="B3" s="107"/>
      <c r="C3" s="107"/>
      <c r="D3" s="107"/>
      <c r="E3" s="107"/>
      <c r="F3" s="107"/>
      <c r="G3" s="107"/>
      <c r="H3" s="107"/>
      <c r="I3" s="108"/>
    </row>
    <row r="4" spans="1:15" ht="28.9" customHeight="1" x14ac:dyDescent="0.25">
      <c r="A4" s="94" t="s">
        <v>40</v>
      </c>
      <c r="B4" s="94" t="s">
        <v>36</v>
      </c>
      <c r="C4" s="94" t="s">
        <v>2</v>
      </c>
      <c r="D4" s="94" t="s">
        <v>37</v>
      </c>
      <c r="E4" s="94" t="s">
        <v>42</v>
      </c>
      <c r="F4" s="94" t="s">
        <v>3</v>
      </c>
      <c r="G4" s="111" t="s">
        <v>69</v>
      </c>
      <c r="H4" s="112"/>
      <c r="I4" s="113"/>
      <c r="J4" s="109" t="s">
        <v>19</v>
      </c>
      <c r="K4" s="110"/>
      <c r="L4" s="110"/>
      <c r="M4" s="110"/>
      <c r="N4" s="110"/>
    </row>
    <row r="5" spans="1:15" ht="30.6" customHeight="1" x14ac:dyDescent="0.25">
      <c r="A5" s="95"/>
      <c r="B5" s="95"/>
      <c r="C5" s="95"/>
      <c r="D5" s="95"/>
      <c r="E5" s="95"/>
      <c r="F5" s="95"/>
      <c r="G5" s="40" t="s">
        <v>70</v>
      </c>
      <c r="H5" s="41" t="s">
        <v>4</v>
      </c>
      <c r="I5" s="41" t="s">
        <v>5</v>
      </c>
      <c r="J5" s="109"/>
      <c r="K5" s="110"/>
      <c r="L5" s="110"/>
      <c r="M5" s="110"/>
      <c r="N5" s="110"/>
    </row>
    <row r="6" spans="1:15" ht="60.6" customHeight="1" x14ac:dyDescent="0.25">
      <c r="A6" s="102" t="s">
        <v>12</v>
      </c>
      <c r="B6" s="102">
        <v>220200600</v>
      </c>
      <c r="C6" s="102" t="s">
        <v>39</v>
      </c>
      <c r="D6" s="102" t="s">
        <v>41</v>
      </c>
      <c r="E6" s="102">
        <v>4148</v>
      </c>
      <c r="F6" s="23" t="s">
        <v>14</v>
      </c>
      <c r="G6" s="36">
        <v>25000000</v>
      </c>
      <c r="H6" s="34">
        <v>10000000</v>
      </c>
      <c r="I6" s="35">
        <v>15000000</v>
      </c>
      <c r="J6" s="96" t="s">
        <v>24</v>
      </c>
      <c r="K6" s="97"/>
      <c r="L6" s="97"/>
      <c r="M6" s="97"/>
      <c r="N6" s="97"/>
      <c r="O6" s="83"/>
    </row>
    <row r="7" spans="1:15" ht="81.599999999999994" customHeight="1" x14ac:dyDescent="0.25">
      <c r="A7" s="103"/>
      <c r="B7" s="103"/>
      <c r="C7" s="103"/>
      <c r="D7" s="103"/>
      <c r="E7" s="103"/>
      <c r="F7" s="23" t="s">
        <v>13</v>
      </c>
      <c r="G7" s="36">
        <v>25000000</v>
      </c>
      <c r="H7" s="34">
        <v>10000000</v>
      </c>
      <c r="I7" s="35">
        <v>15000000</v>
      </c>
      <c r="J7" s="96" t="s">
        <v>25</v>
      </c>
      <c r="K7" s="97"/>
      <c r="L7" s="97"/>
      <c r="M7" s="97"/>
      <c r="N7" s="97"/>
      <c r="O7" s="83"/>
    </row>
    <row r="8" spans="1:15" ht="84" customHeight="1" x14ac:dyDescent="0.25">
      <c r="A8" s="103"/>
      <c r="B8" s="103"/>
      <c r="C8" s="103"/>
      <c r="D8" s="103"/>
      <c r="E8" s="103"/>
      <c r="F8" s="23" t="s">
        <v>59</v>
      </c>
      <c r="G8" s="36">
        <v>25000000</v>
      </c>
      <c r="H8" s="34">
        <v>10000000</v>
      </c>
      <c r="I8" s="35">
        <v>15000000</v>
      </c>
      <c r="J8" s="96" t="s">
        <v>26</v>
      </c>
      <c r="K8" s="97"/>
      <c r="L8" s="97"/>
      <c r="M8" s="97"/>
      <c r="N8" s="97"/>
      <c r="O8" s="83"/>
    </row>
    <row r="9" spans="1:15" ht="85.5" customHeight="1" x14ac:dyDescent="0.25">
      <c r="A9" s="103"/>
      <c r="B9" s="103"/>
      <c r="C9" s="103"/>
      <c r="D9" s="103"/>
      <c r="E9" s="103"/>
      <c r="F9" s="23" t="s">
        <v>73</v>
      </c>
      <c r="G9" s="36">
        <v>300000000</v>
      </c>
      <c r="H9" s="34">
        <v>90000000</v>
      </c>
      <c r="I9" s="35">
        <v>210000000</v>
      </c>
      <c r="J9" s="96" t="s">
        <v>27</v>
      </c>
      <c r="K9" s="97"/>
      <c r="L9" s="97"/>
      <c r="M9" s="97"/>
      <c r="N9" s="97"/>
      <c r="O9" s="83"/>
    </row>
    <row r="10" spans="1:15" ht="82.9" customHeight="1" x14ac:dyDescent="0.25">
      <c r="A10" s="104"/>
      <c r="B10" s="104"/>
      <c r="C10" s="104"/>
      <c r="D10" s="104"/>
      <c r="E10" s="104"/>
      <c r="F10" s="23" t="s">
        <v>35</v>
      </c>
      <c r="G10" s="36">
        <v>400000000</v>
      </c>
      <c r="H10" s="34">
        <v>130170000</v>
      </c>
      <c r="I10" s="35">
        <v>269830000</v>
      </c>
      <c r="J10" s="98" t="s">
        <v>28</v>
      </c>
      <c r="K10" s="98"/>
      <c r="L10" s="98"/>
      <c r="M10" s="98"/>
      <c r="N10" s="96"/>
      <c r="O10" s="83"/>
    </row>
    <row r="11" spans="1:15" ht="26.45" customHeight="1" x14ac:dyDescent="0.25">
      <c r="A11" s="99" t="s">
        <v>72</v>
      </c>
      <c r="B11" s="100"/>
      <c r="C11" s="100"/>
      <c r="D11" s="100"/>
      <c r="E11" s="100"/>
      <c r="F11" s="101"/>
      <c r="G11" s="37">
        <f>SUM(G6:G10)</f>
        <v>775000000</v>
      </c>
      <c r="H11" s="37">
        <f>SUM(H6:H10)</f>
        <v>250170000</v>
      </c>
      <c r="I11" s="37">
        <f>SUM(I6:I10)</f>
        <v>524830000</v>
      </c>
      <c r="J11" s="1"/>
      <c r="O11" s="1"/>
    </row>
    <row r="12" spans="1:15" ht="23.45" customHeight="1" x14ac:dyDescent="0.25">
      <c r="A12" s="93" t="s">
        <v>71</v>
      </c>
      <c r="B12" s="93"/>
      <c r="C12" s="93"/>
      <c r="D12" s="93"/>
      <c r="E12" s="93"/>
      <c r="F12" s="93"/>
      <c r="G12" s="10">
        <f>+G11</f>
        <v>775000000</v>
      </c>
      <c r="H12" s="10">
        <f>+H11</f>
        <v>250170000</v>
      </c>
      <c r="I12" s="10">
        <f>+I11</f>
        <v>524830000</v>
      </c>
    </row>
    <row r="13" spans="1:15" x14ac:dyDescent="0.25">
      <c r="G13" s="1"/>
    </row>
    <row r="14" spans="1:15" x14ac:dyDescent="0.25">
      <c r="G14" s="1"/>
      <c r="H14" s="1"/>
      <c r="I14" s="1"/>
    </row>
    <row r="15" spans="1:15" x14ac:dyDescent="0.25">
      <c r="G15" s="86"/>
      <c r="H15" s="86"/>
      <c r="I15" s="86"/>
    </row>
    <row r="17" spans="9:9" x14ac:dyDescent="0.25">
      <c r="I17" s="82"/>
    </row>
  </sheetData>
  <mergeCells count="23">
    <mergeCell ref="A1:I1"/>
    <mergeCell ref="A2:I2"/>
    <mergeCell ref="A3:I3"/>
    <mergeCell ref="J4:N5"/>
    <mergeCell ref="J7:N7"/>
    <mergeCell ref="A4:A5"/>
    <mergeCell ref="B4:B5"/>
    <mergeCell ref="E4:E5"/>
    <mergeCell ref="G4:I4"/>
    <mergeCell ref="C4:C5"/>
    <mergeCell ref="D4:D5"/>
    <mergeCell ref="A12:F12"/>
    <mergeCell ref="F4:F5"/>
    <mergeCell ref="J8:N8"/>
    <mergeCell ref="J6:N6"/>
    <mergeCell ref="J9:N9"/>
    <mergeCell ref="J10:N10"/>
    <mergeCell ref="A11:F11"/>
    <mergeCell ref="A6:A10"/>
    <mergeCell ref="B6:B10"/>
    <mergeCell ref="C6:C10"/>
    <mergeCell ref="D6:D10"/>
    <mergeCell ref="E6:E10"/>
  </mergeCells>
  <printOptions horizontalCentered="1" verticalCentered="1"/>
  <pageMargins left="0" right="0" top="0" bottom="0" header="0.31496062992125984" footer="0.31496062992125984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3"/>
  <sheetViews>
    <sheetView zoomScale="70" zoomScaleNormal="70" workbookViewId="0">
      <selection activeCell="J1" sqref="J1:J1048576"/>
    </sheetView>
  </sheetViews>
  <sheetFormatPr baseColWidth="10" defaultColWidth="10.7109375" defaultRowHeight="15" x14ac:dyDescent="0.25"/>
  <cols>
    <col min="1" max="1" width="21.42578125" customWidth="1"/>
    <col min="2" max="2" width="18.5703125" customWidth="1"/>
    <col min="3" max="3" width="16.42578125" customWidth="1"/>
    <col min="4" max="5" width="16.7109375" customWidth="1"/>
    <col min="6" max="6" width="29" customWidth="1"/>
    <col min="7" max="7" width="17.85546875" customWidth="1"/>
    <col min="8" max="8" width="20" customWidth="1"/>
    <col min="9" max="9" width="19.140625" customWidth="1"/>
    <col min="10" max="10" width="20.140625" customWidth="1"/>
    <col min="11" max="11" width="16.28515625" customWidth="1"/>
    <col min="12" max="12" width="12.7109375" bestFit="1" customWidth="1"/>
  </cols>
  <sheetData>
    <row r="1" spans="1:12" ht="27" customHeight="1" x14ac:dyDescent="0.25">
      <c r="A1" s="114" t="s">
        <v>0</v>
      </c>
      <c r="B1" s="114"/>
      <c r="C1" s="114"/>
      <c r="D1" s="114"/>
      <c r="E1" s="114"/>
      <c r="F1" s="114"/>
      <c r="G1" s="114"/>
      <c r="H1" s="114"/>
      <c r="I1" s="114"/>
    </row>
    <row r="2" spans="1:12" ht="19.899999999999999" customHeight="1" x14ac:dyDescent="0.25">
      <c r="A2" s="115" t="str">
        <f>+BIENESTAR!A2</f>
        <v>ANTEPROYECTO PRESUPUESTO DE INVERSION - VIGENCIA 2023</v>
      </c>
      <c r="B2" s="115"/>
      <c r="C2" s="115"/>
      <c r="D2" s="115"/>
      <c r="E2" s="115"/>
      <c r="F2" s="115"/>
      <c r="G2" s="115"/>
      <c r="H2" s="115"/>
      <c r="I2" s="115"/>
    </row>
    <row r="3" spans="1:12" ht="41.45" customHeight="1" x14ac:dyDescent="0.25">
      <c r="A3" s="115" t="s">
        <v>8</v>
      </c>
      <c r="B3" s="115"/>
      <c r="C3" s="115"/>
      <c r="D3" s="115"/>
      <c r="E3" s="115"/>
      <c r="F3" s="115"/>
      <c r="G3" s="115"/>
      <c r="H3" s="115"/>
      <c r="I3" s="115"/>
    </row>
    <row r="4" spans="1:12" ht="24.6" customHeight="1" x14ac:dyDescent="0.25">
      <c r="A4" s="116" t="s">
        <v>40</v>
      </c>
      <c r="B4" s="116" t="s">
        <v>36</v>
      </c>
      <c r="C4" s="116" t="s">
        <v>2</v>
      </c>
      <c r="D4" s="116" t="s">
        <v>37</v>
      </c>
      <c r="E4" s="116" t="s">
        <v>42</v>
      </c>
      <c r="F4" s="116" t="s">
        <v>3</v>
      </c>
      <c r="G4" s="118" t="s">
        <v>69</v>
      </c>
      <c r="H4" s="119"/>
      <c r="I4" s="120"/>
    </row>
    <row r="5" spans="1:12" ht="27.6" customHeight="1" thickBot="1" x14ac:dyDescent="0.3">
      <c r="A5" s="117"/>
      <c r="B5" s="117"/>
      <c r="C5" s="117"/>
      <c r="D5" s="117"/>
      <c r="E5" s="117"/>
      <c r="F5" s="117"/>
      <c r="G5" s="43" t="s">
        <v>70</v>
      </c>
      <c r="H5" s="43" t="s">
        <v>4</v>
      </c>
      <c r="I5" s="43" t="s">
        <v>5</v>
      </c>
    </row>
    <row r="6" spans="1:12" ht="58.15" customHeight="1" thickBot="1" x14ac:dyDescent="0.3">
      <c r="A6" s="121" t="s">
        <v>9</v>
      </c>
      <c r="B6" s="121">
        <v>220202900</v>
      </c>
      <c r="C6" s="121" t="s">
        <v>46</v>
      </c>
      <c r="D6" s="121" t="s">
        <v>47</v>
      </c>
      <c r="E6" s="121">
        <v>3</v>
      </c>
      <c r="F6" s="27" t="s">
        <v>10</v>
      </c>
      <c r="G6" s="28">
        <v>100000000</v>
      </c>
      <c r="H6" s="29">
        <v>30000000</v>
      </c>
      <c r="I6" s="92">
        <v>70000000</v>
      </c>
      <c r="J6" s="1"/>
      <c r="K6" s="1"/>
      <c r="L6" s="1"/>
    </row>
    <row r="7" spans="1:12" ht="46.9" customHeight="1" thickBot="1" x14ac:dyDescent="0.3">
      <c r="A7" s="122"/>
      <c r="B7" s="122"/>
      <c r="C7" s="122"/>
      <c r="D7" s="122"/>
      <c r="E7" s="122"/>
      <c r="F7" s="30" t="s">
        <v>84</v>
      </c>
      <c r="G7" s="28">
        <v>100000000</v>
      </c>
      <c r="H7" s="29">
        <v>30000000</v>
      </c>
      <c r="I7" s="92">
        <v>70000000</v>
      </c>
      <c r="J7" s="1"/>
    </row>
    <row r="8" spans="1:12" ht="59.45" customHeight="1" thickBot="1" x14ac:dyDescent="0.3">
      <c r="A8" s="122"/>
      <c r="B8" s="122"/>
      <c r="C8" s="122"/>
      <c r="D8" s="122"/>
      <c r="E8" s="122"/>
      <c r="F8" s="38" t="s">
        <v>85</v>
      </c>
      <c r="G8" s="28">
        <v>100000000</v>
      </c>
      <c r="H8" s="29">
        <v>30000000</v>
      </c>
      <c r="I8" s="92">
        <v>70000000</v>
      </c>
      <c r="J8" s="1"/>
    </row>
    <row r="9" spans="1:12" ht="59.45" customHeight="1" thickBot="1" x14ac:dyDescent="0.3">
      <c r="A9" s="122"/>
      <c r="B9" s="122"/>
      <c r="C9" s="122"/>
      <c r="D9" s="122"/>
      <c r="E9" s="122"/>
      <c r="F9" s="39" t="s">
        <v>76</v>
      </c>
      <c r="G9" s="28">
        <v>50000000</v>
      </c>
      <c r="H9" s="29">
        <v>15000000</v>
      </c>
      <c r="I9" s="92">
        <v>35000000</v>
      </c>
      <c r="J9" s="1"/>
    </row>
    <row r="10" spans="1:12" ht="19.899999999999999" customHeight="1" thickBot="1" x14ac:dyDescent="0.3">
      <c r="A10" s="125" t="s">
        <v>75</v>
      </c>
      <c r="B10" s="126"/>
      <c r="C10" s="126"/>
      <c r="D10" s="126"/>
      <c r="E10" s="126"/>
      <c r="F10" s="127"/>
      <c r="G10" s="31">
        <f>SUM(G6:G9)</f>
        <v>350000000</v>
      </c>
      <c r="H10" s="31">
        <f>SUM(H6:H9)</f>
        <v>105000000</v>
      </c>
      <c r="I10" s="31">
        <f>SUM(I6:I9)</f>
        <v>245000000</v>
      </c>
    </row>
    <row r="11" spans="1:12" ht="57" customHeight="1" thickBot="1" x14ac:dyDescent="0.3">
      <c r="A11" s="78" t="s">
        <v>11</v>
      </c>
      <c r="B11" s="79">
        <v>220204300</v>
      </c>
      <c r="C11" s="78" t="s">
        <v>48</v>
      </c>
      <c r="D11" s="78" t="s">
        <v>49</v>
      </c>
      <c r="E11" s="84">
        <v>1</v>
      </c>
      <c r="F11" s="30" t="s">
        <v>83</v>
      </c>
      <c r="G11" s="28">
        <v>1500330550</v>
      </c>
      <c r="H11" s="29">
        <v>492510550</v>
      </c>
      <c r="I11" s="92">
        <v>1007820000</v>
      </c>
      <c r="J11" s="1"/>
    </row>
    <row r="12" spans="1:12" ht="23.45" customHeight="1" thickBot="1" x14ac:dyDescent="0.3">
      <c r="A12" s="124" t="s">
        <v>75</v>
      </c>
      <c r="B12" s="124"/>
      <c r="C12" s="124"/>
      <c r="D12" s="124"/>
      <c r="E12" s="124"/>
      <c r="F12" s="124"/>
      <c r="G12" s="32">
        <f>+G11</f>
        <v>1500330550</v>
      </c>
      <c r="H12" s="32">
        <f>+H11</f>
        <v>492510550</v>
      </c>
      <c r="I12" s="32">
        <f>+I11</f>
        <v>1007820000</v>
      </c>
    </row>
    <row r="13" spans="1:12" ht="22.15" customHeight="1" thickBot="1" x14ac:dyDescent="0.3">
      <c r="A13" s="123" t="s">
        <v>74</v>
      </c>
      <c r="B13" s="123"/>
      <c r="C13" s="123"/>
      <c r="D13" s="123"/>
      <c r="E13" s="123"/>
      <c r="F13" s="123"/>
      <c r="G13" s="33">
        <f>+G12+G10</f>
        <v>1850330550</v>
      </c>
      <c r="H13" s="33">
        <f>+H12+H10</f>
        <v>597510550</v>
      </c>
      <c r="I13" s="33">
        <f>+I12+I10</f>
        <v>1252820000</v>
      </c>
    </row>
  </sheetData>
  <mergeCells count="18">
    <mergeCell ref="D6:D9"/>
    <mergeCell ref="E6:E9"/>
    <mergeCell ref="A13:F13"/>
    <mergeCell ref="A12:F12"/>
    <mergeCell ref="A10:F10"/>
    <mergeCell ref="A6:A9"/>
    <mergeCell ref="B6:B9"/>
    <mergeCell ref="C6:C9"/>
    <mergeCell ref="A1:I1"/>
    <mergeCell ref="A2:I2"/>
    <mergeCell ref="A3:I3"/>
    <mergeCell ref="A4:A5"/>
    <mergeCell ref="B4:B5"/>
    <mergeCell ref="E4:E5"/>
    <mergeCell ref="C4:C5"/>
    <mergeCell ref="G4:I4"/>
    <mergeCell ref="F4:F5"/>
    <mergeCell ref="D4:D5"/>
  </mergeCells>
  <printOptions horizontalCentered="1" verticalCentered="1"/>
  <pageMargins left="0" right="0" top="0" bottom="0" header="0.31496062992125984" footer="0.31496062992125984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35"/>
  <sheetViews>
    <sheetView topLeftCell="A18" zoomScale="80" zoomScaleNormal="80" workbookViewId="0">
      <selection activeCell="J18" sqref="J1:J1048576"/>
    </sheetView>
  </sheetViews>
  <sheetFormatPr baseColWidth="10" defaultColWidth="10.7109375" defaultRowHeight="15" x14ac:dyDescent="0.25"/>
  <cols>
    <col min="1" max="1" width="25.28515625" customWidth="1"/>
    <col min="2" max="2" width="14.7109375" customWidth="1"/>
    <col min="3" max="3" width="17.42578125" customWidth="1"/>
    <col min="4" max="4" width="21.42578125" customWidth="1"/>
    <col min="5" max="5" width="9.85546875" customWidth="1"/>
    <col min="6" max="6" width="35.5703125" customWidth="1"/>
    <col min="7" max="7" width="19.42578125" customWidth="1"/>
    <col min="8" max="8" width="17.140625" customWidth="1"/>
    <col min="9" max="9" width="17.7109375" customWidth="1"/>
  </cols>
  <sheetData>
    <row r="1" spans="1:9" ht="24.6" hidden="1" customHeight="1" x14ac:dyDescent="0.25">
      <c r="A1" s="128" t="str">
        <f>+BIENESTAR!A1</f>
        <v>INSTITUTO TOLIMENSE DE FORMACION TECNICA PROFESIONAL -ITFIP- MUNICIPIO DE EL ESPINAL - TOLIMA</v>
      </c>
      <c r="B1" s="128"/>
      <c r="C1" s="128"/>
      <c r="D1" s="128"/>
      <c r="E1" s="128"/>
      <c r="F1" s="128"/>
      <c r="G1" s="128"/>
      <c r="H1" s="128"/>
      <c r="I1" s="128"/>
    </row>
    <row r="2" spans="1:9" ht="27.6" hidden="1" customHeight="1" x14ac:dyDescent="0.25">
      <c r="A2" s="128" t="str">
        <f>+BIENESTAR!A2</f>
        <v>ANTEPROYECTO PRESUPUESTO DE INVERSION - VIGENCIA 2023</v>
      </c>
      <c r="B2" s="128"/>
      <c r="C2" s="128"/>
      <c r="D2" s="128"/>
      <c r="E2" s="128"/>
      <c r="F2" s="128"/>
      <c r="G2" s="128"/>
      <c r="H2" s="128"/>
      <c r="I2" s="128"/>
    </row>
    <row r="3" spans="1:9" ht="41.45" hidden="1" customHeight="1" x14ac:dyDescent="0.25">
      <c r="A3" s="129"/>
      <c r="B3" s="130"/>
      <c r="C3" s="130"/>
      <c r="D3" s="130"/>
      <c r="E3" s="130"/>
      <c r="F3" s="130"/>
      <c r="G3" s="130"/>
      <c r="H3" s="130"/>
      <c r="I3" s="131"/>
    </row>
    <row r="4" spans="1:9" ht="36.6" hidden="1" customHeight="1" x14ac:dyDescent="0.25">
      <c r="A4" s="132" t="s">
        <v>40</v>
      </c>
      <c r="B4" s="132" t="s">
        <v>36</v>
      </c>
      <c r="C4" s="132" t="s">
        <v>2</v>
      </c>
      <c r="D4" s="132" t="s">
        <v>37</v>
      </c>
      <c r="E4" s="132" t="s">
        <v>42</v>
      </c>
      <c r="F4" s="132" t="s">
        <v>3</v>
      </c>
      <c r="G4" s="118" t="s">
        <v>69</v>
      </c>
      <c r="H4" s="119"/>
      <c r="I4" s="120"/>
    </row>
    <row r="5" spans="1:9" ht="40.15" hidden="1" customHeight="1" x14ac:dyDescent="0.25">
      <c r="A5" s="132"/>
      <c r="B5" s="132"/>
      <c r="C5" s="132"/>
      <c r="D5" s="132"/>
      <c r="E5" s="132"/>
      <c r="F5" s="132"/>
      <c r="G5" s="43" t="s">
        <v>70</v>
      </c>
      <c r="H5" s="43" t="s">
        <v>4</v>
      </c>
      <c r="I5" s="43" t="s">
        <v>5</v>
      </c>
    </row>
    <row r="6" spans="1:9" ht="42" hidden="1" customHeight="1" x14ac:dyDescent="0.25">
      <c r="A6" s="53" t="s">
        <v>52</v>
      </c>
      <c r="B6" s="54">
        <v>220202600</v>
      </c>
      <c r="C6" s="58" t="s">
        <v>51</v>
      </c>
      <c r="D6" s="61" t="s">
        <v>54</v>
      </c>
      <c r="E6" s="102">
        <v>1</v>
      </c>
      <c r="F6" s="8" t="s">
        <v>78</v>
      </c>
      <c r="G6" s="3">
        <v>2000000000</v>
      </c>
      <c r="H6" s="3">
        <f>+G6*0.2</f>
        <v>400000000</v>
      </c>
      <c r="I6" s="3">
        <f>+G6*0.8</f>
        <v>1600000000</v>
      </c>
    </row>
    <row r="7" spans="1:9" ht="28.15" hidden="1" customHeight="1" x14ac:dyDescent="0.25">
      <c r="A7" s="53"/>
      <c r="B7" s="55"/>
      <c r="C7" s="59"/>
      <c r="D7" s="62"/>
      <c r="E7" s="103"/>
      <c r="F7" s="8" t="s">
        <v>67</v>
      </c>
      <c r="G7" s="3">
        <v>500000000</v>
      </c>
      <c r="H7" s="3">
        <f>+G7*0.2</f>
        <v>100000000</v>
      </c>
      <c r="I7" s="3">
        <f>+G7*0.8</f>
        <v>400000000</v>
      </c>
    </row>
    <row r="8" spans="1:9" ht="29.45" hidden="1" customHeight="1" x14ac:dyDescent="0.25">
      <c r="A8" s="53"/>
      <c r="B8" s="55"/>
      <c r="C8" s="59"/>
      <c r="D8" s="62"/>
      <c r="E8" s="103"/>
      <c r="F8" s="26" t="s">
        <v>63</v>
      </c>
      <c r="G8" s="3">
        <v>50000000</v>
      </c>
      <c r="H8" s="9">
        <f>+G8*0.2</f>
        <v>10000000</v>
      </c>
      <c r="I8" s="9">
        <f>+G8*0.8</f>
        <v>40000000</v>
      </c>
    </row>
    <row r="9" spans="1:9" ht="29.45" hidden="1" customHeight="1" x14ac:dyDescent="0.25">
      <c r="A9" s="53"/>
      <c r="B9" s="56"/>
      <c r="C9" s="60"/>
      <c r="D9" s="63"/>
      <c r="E9" s="104"/>
      <c r="F9" s="26" t="s">
        <v>68</v>
      </c>
      <c r="G9" s="3"/>
      <c r="H9" s="9"/>
      <c r="I9" s="9"/>
    </row>
    <row r="10" spans="1:9" ht="44.45" hidden="1" customHeight="1" x14ac:dyDescent="0.25">
      <c r="A10" s="53"/>
      <c r="B10" s="57">
        <v>220202500</v>
      </c>
      <c r="C10" s="53" t="s">
        <v>53</v>
      </c>
      <c r="D10" s="64" t="s">
        <v>55</v>
      </c>
      <c r="E10" s="102">
        <v>1</v>
      </c>
      <c r="F10" s="8" t="s">
        <v>64</v>
      </c>
      <c r="G10" s="3">
        <v>150000000</v>
      </c>
      <c r="H10" s="3">
        <f>+G10*0.2</f>
        <v>30000000</v>
      </c>
      <c r="I10" s="3">
        <f>+G10*0.8</f>
        <v>120000000</v>
      </c>
    </row>
    <row r="11" spans="1:9" ht="44.45" hidden="1" customHeight="1" x14ac:dyDescent="0.25">
      <c r="A11" s="53"/>
      <c r="B11" s="57"/>
      <c r="C11" s="53"/>
      <c r="D11" s="64"/>
      <c r="E11" s="103"/>
      <c r="F11" s="8" t="s">
        <v>66</v>
      </c>
      <c r="G11" s="3">
        <v>55000000</v>
      </c>
      <c r="H11" s="3">
        <f>+G11*0.2</f>
        <v>11000000</v>
      </c>
      <c r="I11" s="3">
        <f>+G11*0.8</f>
        <v>44000000</v>
      </c>
    </row>
    <row r="12" spans="1:9" ht="31.15" hidden="1" customHeight="1" x14ac:dyDescent="0.25">
      <c r="A12" s="53"/>
      <c r="B12" s="57"/>
      <c r="C12" s="53"/>
      <c r="D12" s="64"/>
      <c r="E12" s="104"/>
      <c r="F12" s="8" t="s">
        <v>65</v>
      </c>
      <c r="G12" s="3">
        <v>30000000</v>
      </c>
      <c r="H12" s="3">
        <f>+G12*0.2</f>
        <v>6000000</v>
      </c>
      <c r="I12" s="3">
        <f>+G12*0.8</f>
        <v>24000000</v>
      </c>
    </row>
    <row r="13" spans="1:9" hidden="1" x14ac:dyDescent="0.25">
      <c r="A13" s="134" t="s">
        <v>45</v>
      </c>
      <c r="B13" s="134"/>
      <c r="C13" s="134"/>
      <c r="D13" s="134"/>
      <c r="E13" s="134"/>
      <c r="F13" s="134"/>
      <c r="G13" s="11">
        <f>SUM(G6:G12)</f>
        <v>2785000000</v>
      </c>
      <c r="H13" s="11">
        <f>SUM(H6:H12)</f>
        <v>557000000</v>
      </c>
      <c r="I13" s="11">
        <f>SUM(I6:I12)</f>
        <v>2228000000</v>
      </c>
    </row>
    <row r="14" spans="1:9" hidden="1" x14ac:dyDescent="0.25">
      <c r="A14" s="133" t="s">
        <v>44</v>
      </c>
      <c r="B14" s="133"/>
      <c r="C14" s="133"/>
      <c r="D14" s="133"/>
      <c r="E14" s="133"/>
      <c r="F14" s="133"/>
      <c r="G14" s="12">
        <f>+G13</f>
        <v>2785000000</v>
      </c>
      <c r="H14" s="12">
        <f>+H13</f>
        <v>557000000</v>
      </c>
      <c r="I14" s="12">
        <f>+I13</f>
        <v>2228000000</v>
      </c>
    </row>
    <row r="15" spans="1:9" hidden="1" x14ac:dyDescent="0.25">
      <c r="G15" s="1"/>
    </row>
    <row r="16" spans="1:9" hidden="1" x14ac:dyDescent="0.25">
      <c r="G16" s="1"/>
    </row>
    <row r="17" spans="1:9" hidden="1" x14ac:dyDescent="0.25">
      <c r="G17" s="1"/>
    </row>
    <row r="18" spans="1:9" x14ac:dyDescent="0.25">
      <c r="G18" s="1"/>
    </row>
    <row r="19" spans="1:9" x14ac:dyDescent="0.25">
      <c r="G19" s="1"/>
    </row>
    <row r="20" spans="1:9" x14ac:dyDescent="0.25">
      <c r="A20" s="128" t="str">
        <f>A1</f>
        <v>INSTITUTO TOLIMENSE DE FORMACION TECNICA PROFESIONAL -ITFIP- MUNICIPIO DE EL ESPINAL - TOLIMA</v>
      </c>
      <c r="B20" s="128"/>
      <c r="C20" s="128"/>
      <c r="D20" s="128"/>
      <c r="E20" s="128"/>
      <c r="F20" s="128"/>
      <c r="G20" s="128"/>
      <c r="H20" s="128"/>
      <c r="I20" s="128"/>
    </row>
    <row r="21" spans="1:9" x14ac:dyDescent="0.25">
      <c r="A21" s="128" t="str">
        <f>A2</f>
        <v>ANTEPROYECTO PRESUPUESTO DE INVERSION - VIGENCIA 2023</v>
      </c>
      <c r="B21" s="128"/>
      <c r="C21" s="128"/>
      <c r="D21" s="128"/>
      <c r="E21" s="128"/>
      <c r="F21" s="128"/>
      <c r="G21" s="128"/>
      <c r="H21" s="128"/>
      <c r="I21" s="128"/>
    </row>
    <row r="22" spans="1:9" x14ac:dyDescent="0.25">
      <c r="G22" s="1"/>
      <c r="H22" s="1"/>
      <c r="I22" s="1"/>
    </row>
    <row r="23" spans="1:9" x14ac:dyDescent="0.25">
      <c r="A23" s="132" t="s">
        <v>40</v>
      </c>
      <c r="B23" s="132" t="s">
        <v>36</v>
      </c>
      <c r="C23" s="132" t="s">
        <v>2</v>
      </c>
      <c r="D23" s="132" t="s">
        <v>37</v>
      </c>
      <c r="E23" s="132" t="s">
        <v>42</v>
      </c>
      <c r="F23" s="132" t="s">
        <v>3</v>
      </c>
      <c r="G23" s="118" t="s">
        <v>69</v>
      </c>
      <c r="H23" s="119"/>
      <c r="I23" s="120"/>
    </row>
    <row r="24" spans="1:9" ht="30" x14ac:dyDescent="0.25">
      <c r="A24" s="132"/>
      <c r="B24" s="132"/>
      <c r="C24" s="132"/>
      <c r="D24" s="132"/>
      <c r="E24" s="132"/>
      <c r="F24" s="132"/>
      <c r="G24" s="43" t="s">
        <v>70</v>
      </c>
      <c r="H24" s="43" t="s">
        <v>4</v>
      </c>
      <c r="I24" s="43" t="s">
        <v>5</v>
      </c>
    </row>
    <row r="25" spans="1:9" ht="71.25" customHeight="1" x14ac:dyDescent="0.25">
      <c r="A25" s="102" t="s">
        <v>52</v>
      </c>
      <c r="B25" s="138">
        <v>220202600</v>
      </c>
      <c r="C25" s="137" t="s">
        <v>51</v>
      </c>
      <c r="D25" s="136" t="s">
        <v>54</v>
      </c>
      <c r="E25" s="135">
        <v>1</v>
      </c>
      <c r="F25" s="8" t="s">
        <v>79</v>
      </c>
      <c r="G25" s="3">
        <v>2500000000</v>
      </c>
      <c r="H25" s="3">
        <v>841998000</v>
      </c>
      <c r="I25" s="3">
        <v>1658002000</v>
      </c>
    </row>
    <row r="26" spans="1:9" ht="66.75" customHeight="1" x14ac:dyDescent="0.25">
      <c r="A26" s="103"/>
      <c r="B26" s="138"/>
      <c r="C26" s="137"/>
      <c r="D26" s="136"/>
      <c r="E26" s="135"/>
      <c r="F26" s="66" t="s">
        <v>82</v>
      </c>
      <c r="G26" s="3">
        <v>0</v>
      </c>
      <c r="H26" s="3">
        <f>+G26*0.2</f>
        <v>0</v>
      </c>
      <c r="I26" s="3">
        <f>+G26*0.8</f>
        <v>0</v>
      </c>
    </row>
    <row r="27" spans="1:9" ht="14.45" customHeight="1" x14ac:dyDescent="0.25">
      <c r="A27" s="103"/>
      <c r="B27" s="139">
        <v>220202500</v>
      </c>
      <c r="C27" s="135" t="s">
        <v>53</v>
      </c>
      <c r="D27" s="136" t="s">
        <v>55</v>
      </c>
      <c r="E27" s="135">
        <v>1</v>
      </c>
      <c r="F27" s="44" t="s">
        <v>75</v>
      </c>
      <c r="G27" s="65">
        <f>+G26+G25</f>
        <v>2500000000</v>
      </c>
      <c r="H27" s="65">
        <f>+H26+H25</f>
        <v>841998000</v>
      </c>
      <c r="I27" s="65">
        <f>+I26+I25</f>
        <v>1658002000</v>
      </c>
    </row>
    <row r="28" spans="1:9" ht="73.5" customHeight="1" x14ac:dyDescent="0.25">
      <c r="A28" s="103"/>
      <c r="B28" s="139"/>
      <c r="C28" s="135"/>
      <c r="D28" s="136"/>
      <c r="E28" s="135"/>
      <c r="F28" s="8" t="s">
        <v>80</v>
      </c>
      <c r="G28" s="3">
        <v>285000000</v>
      </c>
      <c r="H28" s="3">
        <v>57000000</v>
      </c>
      <c r="I28" s="3">
        <v>228000000</v>
      </c>
    </row>
    <row r="29" spans="1:9" ht="15.75" thickBot="1" x14ac:dyDescent="0.3">
      <c r="A29" s="104"/>
      <c r="B29" s="67"/>
      <c r="C29" s="67"/>
      <c r="D29" s="67"/>
      <c r="E29" s="67"/>
      <c r="F29" s="44" t="s">
        <v>75</v>
      </c>
      <c r="G29" s="11">
        <f>+G28</f>
        <v>285000000</v>
      </c>
      <c r="H29" s="11">
        <f>+H28</f>
        <v>57000000</v>
      </c>
      <c r="I29" s="11">
        <f>+I28</f>
        <v>228000000</v>
      </c>
    </row>
    <row r="30" spans="1:9" ht="14.45" customHeight="1" thickBot="1" x14ac:dyDescent="0.3">
      <c r="A30" s="123" t="s">
        <v>74</v>
      </c>
      <c r="B30" s="123"/>
      <c r="C30" s="123"/>
      <c r="D30" s="123"/>
      <c r="E30" s="123"/>
      <c r="F30" s="123"/>
      <c r="G30" s="68">
        <f>+G29+G27</f>
        <v>2785000000</v>
      </c>
      <c r="H30" s="68">
        <f>+H29+H27</f>
        <v>898998000</v>
      </c>
      <c r="I30" s="68">
        <f>+I29+I27</f>
        <v>1886002000</v>
      </c>
    </row>
    <row r="32" spans="1:9" x14ac:dyDescent="0.25">
      <c r="H32" s="1"/>
    </row>
    <row r="33" spans="7:9" ht="30" x14ac:dyDescent="0.25">
      <c r="G33" s="85" t="s">
        <v>86</v>
      </c>
      <c r="H33" s="85" t="s">
        <v>87</v>
      </c>
      <c r="I33" s="85" t="s">
        <v>88</v>
      </c>
    </row>
    <row r="34" spans="7:9" x14ac:dyDescent="0.25">
      <c r="G34" s="3">
        <v>976510376</v>
      </c>
      <c r="H34" s="3">
        <v>909491624</v>
      </c>
      <c r="I34" s="91">
        <f>G34+H34</f>
        <v>1886002000</v>
      </c>
    </row>
    <row r="35" spans="7:9" x14ac:dyDescent="0.25">
      <c r="H35" s="82"/>
    </row>
  </sheetData>
  <mergeCells count="33">
    <mergeCell ref="A30:F30"/>
    <mergeCell ref="E25:E26"/>
    <mergeCell ref="D25:D26"/>
    <mergeCell ref="C25:C26"/>
    <mergeCell ref="B25:B26"/>
    <mergeCell ref="A25:A29"/>
    <mergeCell ref="B27:B28"/>
    <mergeCell ref="C27:C28"/>
    <mergeCell ref="D27:D28"/>
    <mergeCell ref="E27:E28"/>
    <mergeCell ref="C23:C24"/>
    <mergeCell ref="D23:D24"/>
    <mergeCell ref="E23:E24"/>
    <mergeCell ref="A14:F14"/>
    <mergeCell ref="A13:F13"/>
    <mergeCell ref="A20:I20"/>
    <mergeCell ref="A21:I21"/>
    <mergeCell ref="F23:F24"/>
    <mergeCell ref="G23:I23"/>
    <mergeCell ref="A23:A24"/>
    <mergeCell ref="B23:B24"/>
    <mergeCell ref="E10:E12"/>
    <mergeCell ref="E6:E9"/>
    <mergeCell ref="A1:I1"/>
    <mergeCell ref="A2:I2"/>
    <mergeCell ref="A3:I3"/>
    <mergeCell ref="A4:A5"/>
    <mergeCell ref="D4:D5"/>
    <mergeCell ref="F4:F5"/>
    <mergeCell ref="E4:E5"/>
    <mergeCell ref="G4:I4"/>
    <mergeCell ref="B4:B5"/>
    <mergeCell ref="C4:C5"/>
  </mergeCells>
  <pageMargins left="0.70866141732283472" right="0.70866141732283472" top="0.74803149606299213" bottom="0.74803149606299213" header="0.31496062992125984" footer="0.31496062992125984"/>
  <pageSetup paperSize="9" scale="7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I29"/>
  <sheetViews>
    <sheetView topLeftCell="A20" zoomScale="90" zoomScaleNormal="90" workbookViewId="0">
      <selection activeCell="J20" sqref="J1:J1048576"/>
    </sheetView>
  </sheetViews>
  <sheetFormatPr baseColWidth="10" defaultColWidth="10.7109375" defaultRowHeight="15" x14ac:dyDescent="0.25"/>
  <cols>
    <col min="1" max="1" width="19.28515625" customWidth="1"/>
    <col min="2" max="2" width="12.28515625" customWidth="1"/>
    <col min="3" max="3" width="10.85546875" customWidth="1"/>
    <col min="4" max="4" width="17" customWidth="1"/>
    <col min="5" max="5" width="10.42578125" customWidth="1"/>
    <col min="6" max="6" width="33.42578125" customWidth="1"/>
    <col min="7" max="7" width="18.7109375" customWidth="1"/>
    <col min="8" max="8" width="14.5703125" customWidth="1"/>
    <col min="9" max="9" width="15.7109375" customWidth="1"/>
  </cols>
  <sheetData>
    <row r="1" spans="1:9" hidden="1" x14ac:dyDescent="0.25"/>
    <row r="2" spans="1:9" ht="25.9" hidden="1" customHeight="1" x14ac:dyDescent="0.25">
      <c r="A2" s="157" t="str">
        <f>+BIENESTAR!A1</f>
        <v>INSTITUTO TOLIMENSE DE FORMACION TECNICA PROFESIONAL -ITFIP- MUNICIPIO DE EL ESPINAL - TOLIMA</v>
      </c>
      <c r="B2" s="157"/>
      <c r="C2" s="157"/>
      <c r="D2" s="157"/>
      <c r="E2" s="157"/>
      <c r="F2" s="157"/>
      <c r="G2" s="157"/>
      <c r="H2" s="157"/>
      <c r="I2" s="157"/>
    </row>
    <row r="3" spans="1:9" ht="13.15" hidden="1" customHeight="1" x14ac:dyDescent="0.25">
      <c r="A3" s="128" t="str">
        <f>+BIENESTAR!A2</f>
        <v>ANTEPROYECTO PRESUPUESTO DE INVERSION - VIGENCIA 2023</v>
      </c>
      <c r="B3" s="128"/>
      <c r="C3" s="128"/>
      <c r="D3" s="128"/>
      <c r="E3" s="128"/>
      <c r="F3" s="128"/>
      <c r="G3" s="128"/>
      <c r="H3" s="128"/>
      <c r="I3" s="128"/>
    </row>
    <row r="4" spans="1:9" ht="28.15" hidden="1" customHeight="1" x14ac:dyDescent="0.25">
      <c r="A4" s="128" t="s">
        <v>1</v>
      </c>
      <c r="B4" s="128"/>
      <c r="C4" s="128"/>
      <c r="D4" s="128"/>
      <c r="E4" s="128"/>
      <c r="F4" s="128"/>
      <c r="G4" s="128"/>
      <c r="H4" s="128"/>
      <c r="I4" s="128"/>
    </row>
    <row r="5" spans="1:9" ht="15" hidden="1" customHeight="1" x14ac:dyDescent="0.25">
      <c r="A5" s="116" t="s">
        <v>40</v>
      </c>
      <c r="B5" s="116" t="s">
        <v>36</v>
      </c>
      <c r="C5" s="116" t="s">
        <v>2</v>
      </c>
      <c r="D5" s="116" t="s">
        <v>37</v>
      </c>
      <c r="E5" s="116" t="s">
        <v>42</v>
      </c>
      <c r="F5" s="116" t="s">
        <v>3</v>
      </c>
      <c r="G5" s="145" t="s">
        <v>69</v>
      </c>
      <c r="H5" s="146"/>
      <c r="I5" s="147"/>
    </row>
    <row r="6" spans="1:9" ht="40.15" hidden="1" customHeight="1" x14ac:dyDescent="0.25">
      <c r="A6" s="140"/>
      <c r="B6" s="140"/>
      <c r="C6" s="140"/>
      <c r="D6" s="140"/>
      <c r="E6" s="140"/>
      <c r="F6" s="140"/>
      <c r="G6" s="42" t="s">
        <v>70</v>
      </c>
      <c r="H6" s="42" t="s">
        <v>4</v>
      </c>
      <c r="I6" s="42" t="s">
        <v>5</v>
      </c>
    </row>
    <row r="7" spans="1:9" ht="51.6" hidden="1" customHeight="1" x14ac:dyDescent="0.25">
      <c r="A7" s="148" t="s">
        <v>7</v>
      </c>
      <c r="B7" s="150">
        <v>220202900</v>
      </c>
      <c r="C7" s="150" t="s">
        <v>6</v>
      </c>
      <c r="D7" s="150" t="s">
        <v>50</v>
      </c>
      <c r="E7" s="152">
        <v>5</v>
      </c>
      <c r="F7" s="45" t="s">
        <v>22</v>
      </c>
      <c r="G7" s="50">
        <v>500000000</v>
      </c>
      <c r="H7" s="46">
        <f>G7*0.2</f>
        <v>100000000</v>
      </c>
      <c r="I7" s="46">
        <f>+G7*0.8</f>
        <v>400000000</v>
      </c>
    </row>
    <row r="8" spans="1:9" ht="41.45" hidden="1" customHeight="1" x14ac:dyDescent="0.25">
      <c r="A8" s="149"/>
      <c r="B8" s="151"/>
      <c r="C8" s="151"/>
      <c r="D8" s="151"/>
      <c r="E8" s="153"/>
      <c r="F8" s="47" t="s">
        <v>60</v>
      </c>
      <c r="G8" s="50">
        <v>1500000000</v>
      </c>
      <c r="H8" s="46">
        <f>G8*0.2</f>
        <v>300000000</v>
      </c>
      <c r="I8" s="46">
        <f>+G8*0.8</f>
        <v>1200000000</v>
      </c>
    </row>
    <row r="9" spans="1:9" ht="35.450000000000003" hidden="1" customHeight="1" x14ac:dyDescent="0.25">
      <c r="A9" s="149"/>
      <c r="B9" s="151"/>
      <c r="C9" s="151"/>
      <c r="D9" s="151"/>
      <c r="E9" s="153"/>
      <c r="F9" s="47" t="s">
        <v>62</v>
      </c>
      <c r="G9" s="50">
        <v>500000000</v>
      </c>
      <c r="H9" s="46">
        <f>G9*0.2</f>
        <v>100000000</v>
      </c>
      <c r="I9" s="46">
        <f>+G9*0.8</f>
        <v>400000000</v>
      </c>
    </row>
    <row r="10" spans="1:9" ht="25.9" hidden="1" customHeight="1" x14ac:dyDescent="0.25">
      <c r="A10" s="156"/>
      <c r="B10" s="154"/>
      <c r="C10" s="154"/>
      <c r="D10" s="154"/>
      <c r="E10" s="155"/>
      <c r="F10" s="51" t="s">
        <v>61</v>
      </c>
      <c r="G10" s="50">
        <v>500000000</v>
      </c>
      <c r="H10" s="46">
        <f>G10*0.2</f>
        <v>100000000</v>
      </c>
      <c r="I10" s="46">
        <f>+G10*0.8</f>
        <v>400000000</v>
      </c>
    </row>
    <row r="11" spans="1:9" ht="14.45" hidden="1" customHeight="1" thickBot="1" x14ac:dyDescent="0.25">
      <c r="A11" s="141" t="s">
        <v>75</v>
      </c>
      <c r="B11" s="142"/>
      <c r="C11" s="142"/>
      <c r="D11" s="142"/>
      <c r="E11" s="142"/>
      <c r="F11" s="143"/>
      <c r="G11" s="13">
        <f>SUM(G7:G10)</f>
        <v>3000000000</v>
      </c>
      <c r="H11" s="13">
        <f>SUM(H7:H10)</f>
        <v>600000000</v>
      </c>
      <c r="I11" s="13">
        <f>SUM(I7:I10)</f>
        <v>2400000000</v>
      </c>
    </row>
    <row r="12" spans="1:9" ht="12" hidden="1" customHeight="1" thickBot="1" x14ac:dyDescent="0.3">
      <c r="A12" s="144" t="s">
        <v>74</v>
      </c>
      <c r="B12" s="144"/>
      <c r="C12" s="144"/>
      <c r="D12" s="144"/>
      <c r="E12" s="144"/>
      <c r="F12" s="144"/>
      <c r="G12" s="15">
        <f>SUM(H12:I12)</f>
        <v>3000000000</v>
      </c>
      <c r="H12" s="15">
        <f>+H11</f>
        <v>600000000</v>
      </c>
      <c r="I12" s="15">
        <f>+I11</f>
        <v>2400000000</v>
      </c>
    </row>
    <row r="13" spans="1:9" ht="41.45" hidden="1" customHeight="1" x14ac:dyDescent="0.25">
      <c r="A13" s="48"/>
      <c r="B13" s="48"/>
      <c r="C13" s="48"/>
      <c r="D13" s="48"/>
      <c r="E13" s="48"/>
      <c r="F13" s="48"/>
      <c r="G13" s="48"/>
      <c r="H13" s="49"/>
      <c r="I13" s="48"/>
    </row>
    <row r="14" spans="1:9" hidden="1" x14ac:dyDescent="0.25">
      <c r="A14" s="116" t="s">
        <v>40</v>
      </c>
      <c r="B14" s="116" t="s">
        <v>36</v>
      </c>
      <c r="C14" s="116" t="s">
        <v>2</v>
      </c>
      <c r="D14" s="116" t="s">
        <v>37</v>
      </c>
      <c r="E14" s="116" t="s">
        <v>42</v>
      </c>
      <c r="F14" s="116" t="s">
        <v>3</v>
      </c>
      <c r="G14" s="145" t="s">
        <v>69</v>
      </c>
      <c r="H14" s="146"/>
      <c r="I14" s="147"/>
    </row>
    <row r="15" spans="1:9" ht="30" hidden="1" x14ac:dyDescent="0.25">
      <c r="A15" s="140"/>
      <c r="B15" s="140"/>
      <c r="C15" s="140"/>
      <c r="D15" s="140"/>
      <c r="E15" s="140"/>
      <c r="F15" s="140"/>
      <c r="G15" s="42" t="s">
        <v>70</v>
      </c>
      <c r="H15" s="42" t="s">
        <v>4</v>
      </c>
      <c r="I15" s="42" t="s">
        <v>5</v>
      </c>
    </row>
    <row r="16" spans="1:9" ht="55.15" hidden="1" customHeight="1" x14ac:dyDescent="0.25">
      <c r="A16" s="148" t="s">
        <v>7</v>
      </c>
      <c r="B16" s="150">
        <v>220202900</v>
      </c>
      <c r="C16" s="150" t="s">
        <v>6</v>
      </c>
      <c r="D16" s="150" t="s">
        <v>50</v>
      </c>
      <c r="E16" s="152">
        <v>5</v>
      </c>
      <c r="F16" s="45" t="s">
        <v>77</v>
      </c>
      <c r="G16" s="50">
        <f>500000000+500000000+500000000</f>
        <v>1500000000</v>
      </c>
      <c r="H16" s="46">
        <f>G16*0.2</f>
        <v>300000000</v>
      </c>
      <c r="I16" s="46">
        <f>+G16*0.8</f>
        <v>1200000000</v>
      </c>
    </row>
    <row r="17" spans="1:9" ht="38.25" hidden="1" x14ac:dyDescent="0.25">
      <c r="A17" s="149"/>
      <c r="B17" s="151"/>
      <c r="C17" s="151"/>
      <c r="D17" s="151"/>
      <c r="E17" s="153"/>
      <c r="F17" s="47" t="s">
        <v>60</v>
      </c>
      <c r="G17" s="50">
        <v>1500000000</v>
      </c>
      <c r="H17" s="46">
        <f>G17*0.2</f>
        <v>300000000</v>
      </c>
      <c r="I17" s="46">
        <f>+G17*0.8</f>
        <v>1200000000</v>
      </c>
    </row>
    <row r="18" spans="1:9" hidden="1" x14ac:dyDescent="0.25">
      <c r="A18" s="141" t="s">
        <v>75</v>
      </c>
      <c r="B18" s="142"/>
      <c r="C18" s="142"/>
      <c r="D18" s="142"/>
      <c r="E18" s="142"/>
      <c r="F18" s="143"/>
      <c r="G18" s="13">
        <f>SUM(G16:G17)</f>
        <v>3000000000</v>
      </c>
      <c r="H18" s="13">
        <f>SUM(H16:H17)</f>
        <v>600000000</v>
      </c>
      <c r="I18" s="13">
        <f>SUM(I16:I17)</f>
        <v>2400000000</v>
      </c>
    </row>
    <row r="19" spans="1:9" ht="15.75" hidden="1" thickBot="1" x14ac:dyDescent="0.3">
      <c r="A19" s="144" t="s">
        <v>74</v>
      </c>
      <c r="B19" s="144"/>
      <c r="C19" s="144"/>
      <c r="D19" s="144"/>
      <c r="E19" s="144"/>
      <c r="F19" s="144"/>
      <c r="G19" s="15">
        <f>SUM(H19:I19)</f>
        <v>3000000000</v>
      </c>
      <c r="H19" s="15">
        <f>+H18</f>
        <v>600000000</v>
      </c>
      <c r="I19" s="15">
        <f>+I18</f>
        <v>2400000000</v>
      </c>
    </row>
    <row r="20" spans="1:9" x14ac:dyDescent="0.25">
      <c r="A20" s="87"/>
      <c r="B20" s="87"/>
      <c r="C20" s="87"/>
      <c r="D20" s="87"/>
      <c r="E20" s="87"/>
      <c r="F20" s="87"/>
      <c r="G20" s="88"/>
      <c r="H20" s="88"/>
      <c r="I20" s="88"/>
    </row>
    <row r="21" spans="1:9" x14ac:dyDescent="0.25">
      <c r="A21" s="157" t="str">
        <f>A2</f>
        <v>INSTITUTO TOLIMENSE DE FORMACION TECNICA PROFESIONAL -ITFIP- MUNICIPIO DE EL ESPINAL - TOLIMA</v>
      </c>
      <c r="B21" s="157"/>
      <c r="C21" s="157"/>
      <c r="D21" s="157"/>
      <c r="E21" s="157"/>
      <c r="F21" s="157"/>
      <c r="G21" s="157"/>
      <c r="H21" s="157"/>
      <c r="I21" s="157"/>
    </row>
    <row r="22" spans="1:9" x14ac:dyDescent="0.25">
      <c r="A22" s="128" t="str">
        <f>A3</f>
        <v>ANTEPROYECTO PRESUPUESTO DE INVERSION - VIGENCIA 2023</v>
      </c>
      <c r="B22" s="128"/>
      <c r="C22" s="128"/>
      <c r="D22" s="128"/>
      <c r="E22" s="128"/>
      <c r="F22" s="128"/>
      <c r="G22" s="128"/>
      <c r="H22" s="128"/>
      <c r="I22" s="128"/>
    </row>
    <row r="23" spans="1:9" x14ac:dyDescent="0.25">
      <c r="A23" s="128" t="s">
        <v>1</v>
      </c>
      <c r="B23" s="128"/>
      <c r="C23" s="128"/>
      <c r="D23" s="128"/>
      <c r="E23" s="128"/>
      <c r="F23" s="128"/>
      <c r="G23" s="128"/>
      <c r="H23" s="128"/>
      <c r="I23" s="128"/>
    </row>
    <row r="25" spans="1:9" ht="15" customHeight="1" x14ac:dyDescent="0.25">
      <c r="A25" s="116" t="s">
        <v>40</v>
      </c>
      <c r="B25" s="116" t="s">
        <v>36</v>
      </c>
      <c r="C25" s="116" t="s">
        <v>2</v>
      </c>
      <c r="D25" s="116" t="s">
        <v>37</v>
      </c>
      <c r="E25" s="116" t="s">
        <v>42</v>
      </c>
      <c r="F25" s="116" t="s">
        <v>3</v>
      </c>
      <c r="G25" s="145" t="s">
        <v>69</v>
      </c>
      <c r="H25" s="146"/>
      <c r="I25" s="147"/>
    </row>
    <row r="26" spans="1:9" ht="30" x14ac:dyDescent="0.25">
      <c r="A26" s="140"/>
      <c r="B26" s="140"/>
      <c r="C26" s="140"/>
      <c r="D26" s="140"/>
      <c r="E26" s="140"/>
      <c r="F26" s="140"/>
      <c r="G26" s="75" t="s">
        <v>70</v>
      </c>
      <c r="H26" s="75" t="s">
        <v>4</v>
      </c>
      <c r="I26" s="75" t="s">
        <v>5</v>
      </c>
    </row>
    <row r="27" spans="1:9" ht="97.9" customHeight="1" x14ac:dyDescent="0.25">
      <c r="A27" s="81" t="s">
        <v>7</v>
      </c>
      <c r="B27" s="80">
        <v>220202900</v>
      </c>
      <c r="C27" s="76" t="s">
        <v>6</v>
      </c>
      <c r="D27" s="80" t="s">
        <v>50</v>
      </c>
      <c r="E27" s="77">
        <v>5</v>
      </c>
      <c r="F27" s="45" t="s">
        <v>77</v>
      </c>
      <c r="G27" s="50" t="e">
        <f>H27+I27</f>
        <v>#REF!</v>
      </c>
      <c r="H27" s="46" t="e">
        <f>#REF!</f>
        <v>#REF!</v>
      </c>
      <c r="I27" s="46" t="e">
        <f>#REF!</f>
        <v>#REF!</v>
      </c>
    </row>
    <row r="28" spans="1:9" ht="15.75" customHeight="1" thickBot="1" x14ac:dyDescent="0.3">
      <c r="A28" s="141" t="s">
        <v>75</v>
      </c>
      <c r="B28" s="142"/>
      <c r="C28" s="142"/>
      <c r="D28" s="142"/>
      <c r="E28" s="142"/>
      <c r="F28" s="143"/>
      <c r="G28" s="13" t="e">
        <f>SUM(G27:G27)</f>
        <v>#REF!</v>
      </c>
      <c r="H28" s="13" t="e">
        <f>SUM(H27:H27)</f>
        <v>#REF!</v>
      </c>
      <c r="I28" s="13" t="e">
        <f>SUM(I27:I27)</f>
        <v>#REF!</v>
      </c>
    </row>
    <row r="29" spans="1:9" ht="15.75" thickBot="1" x14ac:dyDescent="0.3">
      <c r="A29" s="144" t="s">
        <v>74</v>
      </c>
      <c r="B29" s="144"/>
      <c r="C29" s="144"/>
      <c r="D29" s="144"/>
      <c r="E29" s="144"/>
      <c r="F29" s="144"/>
      <c r="G29" s="15" t="e">
        <f>SUM(H29:I29)</f>
        <v>#REF!</v>
      </c>
      <c r="H29" s="15" t="e">
        <f>+H28</f>
        <v>#REF!</v>
      </c>
      <c r="I29" s="15" t="e">
        <f>+I28</f>
        <v>#REF!</v>
      </c>
    </row>
  </sheetData>
  <mergeCells count="43">
    <mergeCell ref="A21:I21"/>
    <mergeCell ref="A22:I22"/>
    <mergeCell ref="A23:I23"/>
    <mergeCell ref="A2:I2"/>
    <mergeCell ref="A3:I3"/>
    <mergeCell ref="B5:B6"/>
    <mergeCell ref="A5:A6"/>
    <mergeCell ref="C5:C6"/>
    <mergeCell ref="E5:E6"/>
    <mergeCell ref="D5:D6"/>
    <mergeCell ref="F5:F6"/>
    <mergeCell ref="A4:I4"/>
    <mergeCell ref="G5:I5"/>
    <mergeCell ref="A12:F12"/>
    <mergeCell ref="B7:B10"/>
    <mergeCell ref="C7:C10"/>
    <mergeCell ref="D7:D10"/>
    <mergeCell ref="E7:E10"/>
    <mergeCell ref="A7:A10"/>
    <mergeCell ref="A11:F11"/>
    <mergeCell ref="F14:F15"/>
    <mergeCell ref="G14:I14"/>
    <mergeCell ref="E16:E17"/>
    <mergeCell ref="A14:A15"/>
    <mergeCell ref="B14:B15"/>
    <mergeCell ref="C14:C15"/>
    <mergeCell ref="D14:D15"/>
    <mergeCell ref="E14:E15"/>
    <mergeCell ref="A18:F18"/>
    <mergeCell ref="A19:F19"/>
    <mergeCell ref="A16:A17"/>
    <mergeCell ref="B16:B17"/>
    <mergeCell ref="C16:C17"/>
    <mergeCell ref="D16:D17"/>
    <mergeCell ref="A28:F28"/>
    <mergeCell ref="A29:F29"/>
    <mergeCell ref="F25:F26"/>
    <mergeCell ref="G25:I25"/>
    <mergeCell ref="A25:A26"/>
    <mergeCell ref="B25:B26"/>
    <mergeCell ref="C25:C26"/>
    <mergeCell ref="D25:D26"/>
    <mergeCell ref="E25:E26"/>
  </mergeCells>
  <pageMargins left="0.70866141732283472" right="0.70866141732283472" top="0.74803149606299213" bottom="0.74803149606299213" header="0.31496062992125984" footer="0.31496062992125984"/>
  <pageSetup paperSize="9"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L14"/>
  <sheetViews>
    <sheetView workbookViewId="0">
      <selection activeCell="M1" sqref="M1:M1048576"/>
    </sheetView>
  </sheetViews>
  <sheetFormatPr baseColWidth="10" defaultColWidth="10.7109375" defaultRowHeight="15" x14ac:dyDescent="0.25"/>
  <cols>
    <col min="1" max="1" width="17.42578125" customWidth="1"/>
    <col min="2" max="2" width="11.42578125" customWidth="1"/>
    <col min="5" max="5" width="11.28515625" customWidth="1"/>
    <col min="6" max="6" width="29.28515625" customWidth="1"/>
    <col min="7" max="7" width="14.140625" customWidth="1"/>
    <col min="8" max="8" width="11.5703125" customWidth="1"/>
    <col min="9" max="9" width="13" customWidth="1"/>
    <col min="10" max="12" width="0" hidden="1" customWidth="1"/>
  </cols>
  <sheetData>
    <row r="1" spans="1:12" ht="15.6" customHeight="1" x14ac:dyDescent="0.25">
      <c r="A1" s="159" t="str">
        <f>+BIENESTAR!A1</f>
        <v>INSTITUTO TOLIMENSE DE FORMACION TECNICA PROFESIONAL -ITFIP- MUNICIPIO DE EL ESPINAL - TOLIMA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  <c r="L1" s="159"/>
    </row>
    <row r="2" spans="1:12" ht="16.899999999999999" customHeight="1" x14ac:dyDescent="0.25">
      <c r="A2" s="163" t="str">
        <f>+BIENESTAR!A2</f>
        <v>ANTEPROYECTO PRESUPUESTO DE INVERSION - VIGENCIA 2023</v>
      </c>
      <c r="B2" s="163"/>
      <c r="C2" s="163"/>
      <c r="D2" s="163"/>
      <c r="E2" s="163"/>
      <c r="F2" s="163"/>
      <c r="G2" s="163"/>
      <c r="H2" s="163"/>
      <c r="I2" s="163"/>
      <c r="J2" s="16"/>
      <c r="K2" s="16"/>
      <c r="L2" s="16"/>
    </row>
    <row r="3" spans="1:12" ht="27.6" customHeight="1" x14ac:dyDescent="0.25">
      <c r="A3" s="164" t="s">
        <v>21</v>
      </c>
      <c r="B3" s="164"/>
      <c r="C3" s="164"/>
      <c r="D3" s="164"/>
      <c r="E3" s="164"/>
      <c r="F3" s="164"/>
      <c r="G3" s="164"/>
      <c r="H3" s="164"/>
      <c r="I3" s="164"/>
      <c r="J3" s="17"/>
      <c r="K3" s="17"/>
      <c r="L3" s="17"/>
    </row>
    <row r="4" spans="1:12" ht="14.45" customHeight="1" x14ac:dyDescent="0.25">
      <c r="A4" s="161" t="s">
        <v>40</v>
      </c>
      <c r="B4" s="161" t="s">
        <v>36</v>
      </c>
      <c r="C4" s="161" t="str">
        <f>+BIENESTAR!C4</f>
        <v>Producto</v>
      </c>
      <c r="D4" s="161" t="s">
        <v>37</v>
      </c>
      <c r="E4" s="161" t="str">
        <f>+BIENESTAR!E4</f>
        <v>Meta 2023</v>
      </c>
      <c r="F4" s="161" t="s">
        <v>15</v>
      </c>
      <c r="G4" s="165" t="s">
        <v>69</v>
      </c>
      <c r="H4" s="166"/>
      <c r="I4" s="167"/>
      <c r="J4" s="160" t="s">
        <v>19</v>
      </c>
      <c r="K4" s="160"/>
      <c r="L4" s="160"/>
    </row>
    <row r="5" spans="1:12" ht="41.45" customHeight="1" x14ac:dyDescent="0.25">
      <c r="A5" s="162"/>
      <c r="B5" s="162"/>
      <c r="C5" s="162"/>
      <c r="D5" s="162"/>
      <c r="E5" s="162"/>
      <c r="F5" s="162"/>
      <c r="G5" s="52" t="s">
        <v>70</v>
      </c>
      <c r="H5" s="52" t="s">
        <v>4</v>
      </c>
      <c r="I5" s="52" t="s">
        <v>5</v>
      </c>
      <c r="J5" s="160"/>
      <c r="K5" s="160"/>
      <c r="L5" s="160"/>
    </row>
    <row r="6" spans="1:12" ht="60.6" customHeight="1" x14ac:dyDescent="0.25">
      <c r="A6" s="152" t="s">
        <v>38</v>
      </c>
      <c r="B6" s="171">
        <v>220205000</v>
      </c>
      <c r="C6" s="152" t="s">
        <v>31</v>
      </c>
      <c r="D6" s="152" t="s">
        <v>31</v>
      </c>
      <c r="E6" s="152">
        <v>1</v>
      </c>
      <c r="F6" s="69" t="s">
        <v>33</v>
      </c>
      <c r="G6" s="70">
        <f>H6+I6</f>
        <v>250000000</v>
      </c>
      <c r="H6" s="71">
        <v>150000000</v>
      </c>
      <c r="I6" s="72">
        <v>100000000</v>
      </c>
      <c r="J6" s="97" t="s">
        <v>29</v>
      </c>
      <c r="K6" s="97"/>
      <c r="L6" s="97"/>
    </row>
    <row r="7" spans="1:12" ht="65.45" customHeight="1" x14ac:dyDescent="0.25">
      <c r="A7" s="155"/>
      <c r="B7" s="172"/>
      <c r="C7" s="155"/>
      <c r="D7" s="155"/>
      <c r="E7" s="155"/>
      <c r="F7" s="69" t="s">
        <v>34</v>
      </c>
      <c r="G7" s="70">
        <f>I7+H7</f>
        <v>332269514</v>
      </c>
      <c r="H7" s="71">
        <v>235000000</v>
      </c>
      <c r="I7" s="72">
        <v>97269514</v>
      </c>
      <c r="J7" s="158" t="s">
        <v>30</v>
      </c>
      <c r="K7" s="158"/>
      <c r="L7" s="158"/>
    </row>
    <row r="8" spans="1:12" ht="16.899999999999999" customHeight="1" thickBot="1" x14ac:dyDescent="0.3">
      <c r="A8" s="168" t="s">
        <v>75</v>
      </c>
      <c r="B8" s="169"/>
      <c r="C8" s="169"/>
      <c r="D8" s="169"/>
      <c r="E8" s="169"/>
      <c r="F8" s="170"/>
      <c r="G8" s="13">
        <f>SUM(G6:G7)</f>
        <v>582269514</v>
      </c>
      <c r="H8" s="13">
        <f>SUM(H6:H7)</f>
        <v>385000000</v>
      </c>
      <c r="I8" s="13">
        <f>SUM(I6:I7)</f>
        <v>197269514</v>
      </c>
      <c r="J8" s="5"/>
      <c r="K8" s="4"/>
      <c r="L8" s="4"/>
    </row>
    <row r="9" spans="1:12" ht="15" customHeight="1" thickBot="1" x14ac:dyDescent="0.3">
      <c r="A9" s="144" t="s">
        <v>74</v>
      </c>
      <c r="B9" s="144"/>
      <c r="C9" s="144"/>
      <c r="D9" s="144"/>
      <c r="E9" s="144"/>
      <c r="F9" s="144"/>
      <c r="G9" s="73">
        <f>+G8</f>
        <v>582269514</v>
      </c>
      <c r="H9" s="15">
        <f>+H8</f>
        <v>385000000</v>
      </c>
      <c r="I9" s="15">
        <f>+I8</f>
        <v>197269514</v>
      </c>
      <c r="J9" s="15"/>
    </row>
    <row r="10" spans="1:12" ht="15" customHeight="1" x14ac:dyDescent="0.25">
      <c r="G10" s="1"/>
      <c r="H10" s="1"/>
      <c r="I10" s="1"/>
    </row>
    <row r="11" spans="1:12" x14ac:dyDescent="0.25">
      <c r="H11" s="1"/>
      <c r="I11" s="1"/>
    </row>
    <row r="14" spans="1:12" x14ac:dyDescent="0.25">
      <c r="G14" s="1"/>
      <c r="H14" s="1"/>
      <c r="I14" s="1"/>
      <c r="J14" s="1">
        <f t="shared" ref="J14:L14" si="0">J8-J9</f>
        <v>0</v>
      </c>
      <c r="K14" s="1">
        <f t="shared" si="0"/>
        <v>0</v>
      </c>
      <c r="L14" s="1">
        <f t="shared" si="0"/>
        <v>0</v>
      </c>
    </row>
  </sheetData>
  <mergeCells count="20">
    <mergeCell ref="A9:F9"/>
    <mergeCell ref="G4:I4"/>
    <mergeCell ref="A8:F8"/>
    <mergeCell ref="A6:A7"/>
    <mergeCell ref="C6:C7"/>
    <mergeCell ref="D6:D7"/>
    <mergeCell ref="B6:B7"/>
    <mergeCell ref="E6:E7"/>
    <mergeCell ref="J7:L7"/>
    <mergeCell ref="A1:L1"/>
    <mergeCell ref="J6:L6"/>
    <mergeCell ref="J4:L5"/>
    <mergeCell ref="F4:F5"/>
    <mergeCell ref="A4:A5"/>
    <mergeCell ref="B4:B5"/>
    <mergeCell ref="C4:C5"/>
    <mergeCell ref="D4:D5"/>
    <mergeCell ref="E4:E5"/>
    <mergeCell ref="A2:I2"/>
    <mergeCell ref="A3:I3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Q21"/>
  <sheetViews>
    <sheetView tabSelected="1" workbookViewId="0">
      <selection activeCell="G16" sqref="G16"/>
    </sheetView>
  </sheetViews>
  <sheetFormatPr baseColWidth="10" defaultColWidth="10.7109375" defaultRowHeight="15" x14ac:dyDescent="0.25"/>
  <cols>
    <col min="1" max="1" width="17.85546875" customWidth="1"/>
    <col min="2" max="2" width="14.42578125" customWidth="1"/>
    <col min="3" max="3" width="17.140625" customWidth="1"/>
    <col min="4" max="4" width="17.28515625" customWidth="1"/>
    <col min="5" max="5" width="13" customWidth="1"/>
    <col min="6" max="6" width="25.28515625" customWidth="1"/>
    <col min="7" max="7" width="13.7109375" customWidth="1"/>
    <col min="8" max="8" width="11.140625" customWidth="1"/>
    <col min="9" max="9" width="13.7109375" customWidth="1"/>
    <col min="10" max="11" width="11.5703125" style="6"/>
    <col min="12" max="43" width="11.5703125" style="21"/>
  </cols>
  <sheetData>
    <row r="1" spans="1:43" ht="15.6" customHeight="1" x14ac:dyDescent="0.25">
      <c r="A1" s="177" t="str">
        <f>+BIENESTAR!A1</f>
        <v>INSTITUTO TOLIMENSE DE FORMACION TECNICA PROFESIONAL -ITFIP- MUNICIPIO DE EL ESPINAL - TOLIMA</v>
      </c>
      <c r="B1" s="177"/>
      <c r="C1" s="177"/>
      <c r="D1" s="177"/>
      <c r="E1" s="177"/>
      <c r="F1" s="177"/>
      <c r="G1" s="177"/>
      <c r="H1" s="177"/>
      <c r="I1" s="177"/>
    </row>
    <row r="2" spans="1:43" ht="18.600000000000001" customHeight="1" x14ac:dyDescent="0.25">
      <c r="A2" s="178" t="str">
        <f>+BIENESTAR!A2</f>
        <v>ANTEPROYECTO PRESUPUESTO DE INVERSION - VIGENCIA 2023</v>
      </c>
      <c r="B2" s="130"/>
      <c r="C2" s="130"/>
      <c r="D2" s="130"/>
      <c r="E2" s="130"/>
      <c r="F2" s="130"/>
      <c r="G2" s="130"/>
      <c r="H2" s="130"/>
      <c r="I2" s="131"/>
    </row>
    <row r="3" spans="1:43" ht="32.450000000000003" customHeight="1" x14ac:dyDescent="0.25">
      <c r="A3" s="129" t="s">
        <v>23</v>
      </c>
      <c r="B3" s="179"/>
      <c r="C3" s="179"/>
      <c r="D3" s="179"/>
      <c r="E3" s="179"/>
      <c r="F3" s="179"/>
      <c r="G3" s="179"/>
      <c r="H3" s="179"/>
      <c r="I3" s="180"/>
    </row>
    <row r="4" spans="1:43" ht="19.149999999999999" customHeight="1" x14ac:dyDescent="0.25">
      <c r="A4" s="116" t="s">
        <v>40</v>
      </c>
      <c r="B4" s="116" t="s">
        <v>36</v>
      </c>
      <c r="C4" s="161" t="str">
        <f>+BIENESTAR!C4</f>
        <v>Producto</v>
      </c>
      <c r="D4" s="116" t="s">
        <v>37</v>
      </c>
      <c r="E4" s="116" t="s">
        <v>42</v>
      </c>
      <c r="F4" s="161" t="s">
        <v>16</v>
      </c>
      <c r="G4" s="165" t="s">
        <v>69</v>
      </c>
      <c r="H4" s="166"/>
      <c r="I4" s="167"/>
    </row>
    <row r="5" spans="1:43" ht="38.450000000000003" customHeight="1" x14ac:dyDescent="0.25">
      <c r="A5" s="140"/>
      <c r="B5" s="140"/>
      <c r="C5" s="162"/>
      <c r="D5" s="140"/>
      <c r="E5" s="140"/>
      <c r="F5" s="173"/>
      <c r="G5" s="52" t="s">
        <v>70</v>
      </c>
      <c r="H5" s="52" t="s">
        <v>4</v>
      </c>
      <c r="I5" s="52" t="s">
        <v>5</v>
      </c>
    </row>
    <row r="6" spans="1:43" ht="119.25" customHeight="1" x14ac:dyDescent="0.25">
      <c r="A6" s="184" t="s">
        <v>56</v>
      </c>
      <c r="B6" s="187">
        <v>220205300</v>
      </c>
      <c r="C6" s="189" t="s">
        <v>57</v>
      </c>
      <c r="D6" s="189" t="s">
        <v>58</v>
      </c>
      <c r="E6" s="192">
        <v>1</v>
      </c>
      <c r="F6" s="20" t="s">
        <v>18</v>
      </c>
      <c r="G6" s="25">
        <f>H6+I6</f>
        <v>100000000</v>
      </c>
      <c r="H6" s="2">
        <v>20000000</v>
      </c>
      <c r="I6" s="2">
        <v>80000000</v>
      </c>
    </row>
    <row r="7" spans="1:43" ht="84.75" customHeight="1" x14ac:dyDescent="0.25">
      <c r="A7" s="185"/>
      <c r="B7" s="188"/>
      <c r="C7" s="190"/>
      <c r="D7" s="190"/>
      <c r="E7" s="193"/>
      <c r="F7" s="20" t="s">
        <v>17</v>
      </c>
      <c r="G7" s="25">
        <f>H7+I7</f>
        <v>100000000</v>
      </c>
      <c r="H7" s="2">
        <v>20000000</v>
      </c>
      <c r="I7" s="2">
        <v>80000000</v>
      </c>
    </row>
    <row r="8" spans="1:43" ht="87" customHeight="1" x14ac:dyDescent="0.25">
      <c r="A8" s="186"/>
      <c r="B8" s="188"/>
      <c r="C8" s="191"/>
      <c r="D8" s="191"/>
      <c r="E8" s="194"/>
      <c r="F8" s="20" t="s">
        <v>32</v>
      </c>
      <c r="G8" s="25">
        <f>H8+I8</f>
        <v>200000000</v>
      </c>
      <c r="H8" s="2">
        <v>89120000</v>
      </c>
      <c r="I8" s="2">
        <v>110880000</v>
      </c>
    </row>
    <row r="9" spans="1:43" s="18" customFormat="1" ht="25.9" customHeight="1" x14ac:dyDescent="0.25">
      <c r="A9" s="174" t="s">
        <v>75</v>
      </c>
      <c r="B9" s="175"/>
      <c r="C9" s="175"/>
      <c r="D9" s="175"/>
      <c r="E9" s="175"/>
      <c r="F9" s="176"/>
      <c r="G9" s="89">
        <f>SUM(G6:G8)</f>
        <v>400000000</v>
      </c>
      <c r="H9" s="89">
        <f>SUM(H6:H8)</f>
        <v>129120000</v>
      </c>
      <c r="I9" s="74">
        <f>SUM(I6:I8)</f>
        <v>270880000</v>
      </c>
      <c r="J9" s="19"/>
      <c r="K9" s="19"/>
      <c r="L9" s="22"/>
      <c r="M9" s="22"/>
      <c r="N9" s="22"/>
      <c r="O9" s="22"/>
      <c r="P9" s="22"/>
      <c r="Q9" s="22"/>
      <c r="R9" s="22"/>
      <c r="S9" s="22"/>
      <c r="T9" s="22"/>
      <c r="U9" s="22"/>
      <c r="V9" s="22"/>
      <c r="W9" s="22"/>
      <c r="X9" s="22"/>
      <c r="Y9" s="22"/>
      <c r="Z9" s="22"/>
      <c r="AA9" s="22"/>
      <c r="AB9" s="22"/>
      <c r="AC9" s="22"/>
      <c r="AD9" s="22"/>
      <c r="AE9" s="22"/>
      <c r="AF9" s="22"/>
      <c r="AG9" s="22"/>
      <c r="AH9" s="22"/>
      <c r="AI9" s="22"/>
      <c r="AJ9" s="22"/>
      <c r="AK9" s="22"/>
      <c r="AL9" s="22"/>
      <c r="AM9" s="22"/>
      <c r="AN9" s="22"/>
      <c r="AO9" s="22"/>
      <c r="AP9" s="22"/>
      <c r="AQ9" s="22"/>
    </row>
    <row r="10" spans="1:43" x14ac:dyDescent="0.25">
      <c r="A10" s="181" t="s">
        <v>81</v>
      </c>
      <c r="B10" s="182"/>
      <c r="C10" s="182"/>
      <c r="D10" s="182"/>
      <c r="E10" s="182"/>
      <c r="F10" s="183"/>
      <c r="G10" s="24">
        <f>+G9</f>
        <v>400000000</v>
      </c>
      <c r="H10" s="90">
        <f>+H9</f>
        <v>129120000</v>
      </c>
      <c r="I10" s="14">
        <f>+I9</f>
        <v>270880000</v>
      </c>
    </row>
    <row r="13" spans="1:43" x14ac:dyDescent="0.25">
      <c r="G13" s="1"/>
      <c r="H13" s="1"/>
      <c r="I13" s="1"/>
    </row>
    <row r="15" spans="1:43" x14ac:dyDescent="0.25">
      <c r="F15" s="7"/>
    </row>
    <row r="16" spans="1:43" x14ac:dyDescent="0.25">
      <c r="F16" s="7"/>
    </row>
    <row r="17" spans="6:6" x14ac:dyDescent="0.25">
      <c r="F17" s="7"/>
    </row>
    <row r="18" spans="6:6" x14ac:dyDescent="0.25">
      <c r="F18" s="7"/>
    </row>
    <row r="19" spans="6:6" x14ac:dyDescent="0.25">
      <c r="F19" s="7"/>
    </row>
    <row r="20" spans="6:6" x14ac:dyDescent="0.25">
      <c r="F20" s="7"/>
    </row>
    <row r="21" spans="6:6" x14ac:dyDescent="0.25">
      <c r="F21" s="7"/>
    </row>
  </sheetData>
  <mergeCells count="17">
    <mergeCell ref="A10:F10"/>
    <mergeCell ref="A6:A8"/>
    <mergeCell ref="B6:B8"/>
    <mergeCell ref="C6:C8"/>
    <mergeCell ref="D6:D8"/>
    <mergeCell ref="E6:E8"/>
    <mergeCell ref="E4:E5"/>
    <mergeCell ref="F4:F5"/>
    <mergeCell ref="G4:I4"/>
    <mergeCell ref="A9:F9"/>
    <mergeCell ref="A1:I1"/>
    <mergeCell ref="A2:I2"/>
    <mergeCell ref="A3:I3"/>
    <mergeCell ref="A4:A5"/>
    <mergeCell ref="B4:B5"/>
    <mergeCell ref="C4:C5"/>
    <mergeCell ref="D4:D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6</vt:i4>
      </vt:variant>
    </vt:vector>
  </HeadingPairs>
  <TitlesOfParts>
    <vt:vector size="6" baseType="lpstr">
      <vt:lpstr>BIENESTAR</vt:lpstr>
      <vt:lpstr>TECNOLOGIA</vt:lpstr>
      <vt:lpstr>DEPORTES</vt:lpstr>
      <vt:lpstr>INFRAESTRUCTURA</vt:lpstr>
      <vt:lpstr>DOTACION</vt:lpstr>
      <vt:lpstr>INVESTIGACION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lilianamogollon</dc:creator>
  <cp:lastModifiedBy>PLANEACION DESP</cp:lastModifiedBy>
  <cp:lastPrinted>2020-03-24T21:19:46Z</cp:lastPrinted>
  <dcterms:created xsi:type="dcterms:W3CDTF">2020-02-27T14:25:50Z</dcterms:created>
  <dcterms:modified xsi:type="dcterms:W3CDTF">2023-01-31T14:52:54Z</dcterms:modified>
</cp:coreProperties>
</file>